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2"/>
  </bookViews>
  <sheets>
    <sheet name="Приложение1" sheetId="4" r:id="rId1"/>
    <sheet name="Приложение 2" sheetId="5" r:id="rId2"/>
    <sheet name="Приложение 3" sheetId="1" r:id="rId3"/>
  </sheets>
  <definedNames>
    <definedName name="_xlnm.Print_Titles" localSheetId="1">'Приложение 2'!$2:$2</definedName>
    <definedName name="_xlnm.Print_Titles" localSheetId="2">'Приложение 3'!$2:$2</definedName>
    <definedName name="_xlnm.Print_Titles" localSheetId="0">Приложение1!$4:$6</definedName>
  </definedNames>
  <calcPr calcId="144525"/>
</workbook>
</file>

<file path=xl/calcChain.xml><?xml version="1.0" encoding="utf-8"?>
<calcChain xmlns="http://schemas.openxmlformats.org/spreadsheetml/2006/main">
  <c r="H39" i="1" l="1"/>
  <c r="H40" i="1" s="1"/>
  <c r="G39" i="1"/>
  <c r="G40" i="1" s="1"/>
  <c r="F39" i="1"/>
  <c r="F40" i="1" s="1"/>
  <c r="E39" i="1"/>
  <c r="E40" i="1" s="1"/>
  <c r="I27" i="1" l="1"/>
  <c r="J27" i="1" s="1"/>
  <c r="I25" i="1"/>
  <c r="J25" i="1" s="1"/>
  <c r="I35" i="1"/>
  <c r="J35" i="1" s="1"/>
  <c r="I24" i="1"/>
  <c r="J24" i="1" s="1"/>
  <c r="I32" i="1"/>
  <c r="J32" i="1" s="1"/>
  <c r="I29" i="1"/>
  <c r="J29" i="1" s="1"/>
  <c r="I23" i="1"/>
  <c r="J23" i="1" s="1"/>
  <c r="I28" i="1"/>
  <c r="J28" i="1" s="1"/>
  <c r="I21" i="1"/>
  <c r="J21" i="1" s="1"/>
  <c r="I33" i="1"/>
  <c r="J33" i="1" s="1"/>
  <c r="I34" i="1"/>
  <c r="J34" i="1" s="1"/>
  <c r="I31" i="1"/>
  <c r="J31" i="1" s="1"/>
  <c r="I22" i="1"/>
  <c r="J22" i="1" s="1"/>
  <c r="I20" i="1"/>
  <c r="J20" i="1" s="1"/>
  <c r="I37" i="1"/>
  <c r="J37" i="1" s="1"/>
  <c r="I38" i="1"/>
  <c r="J38" i="1" s="1"/>
  <c r="I17" i="1"/>
  <c r="J17" i="1" s="1"/>
  <c r="W43" i="4"/>
  <c r="W44" i="4" s="1"/>
  <c r="Z43" i="4"/>
  <c r="Z44" i="4" s="1"/>
  <c r="P43" i="4"/>
  <c r="N43" i="4"/>
  <c r="I13" i="1"/>
  <c r="J13" i="1" s="1"/>
  <c r="L43" i="4"/>
  <c r="L44" i="4" s="1"/>
  <c r="M43" i="4"/>
  <c r="Y43" i="4"/>
  <c r="Y44" i="4" s="1"/>
  <c r="O43" i="4"/>
  <c r="O44" i="4" s="1"/>
  <c r="Q43" i="4"/>
  <c r="Q44" i="4" s="1"/>
  <c r="T43" i="4"/>
  <c r="T44" i="4" s="1"/>
  <c r="V43" i="4"/>
  <c r="V44" i="4" s="1"/>
  <c r="X43" i="4"/>
  <c r="U43" i="4"/>
  <c r="AC43" i="4"/>
  <c r="AB43" i="4"/>
  <c r="R43" i="4"/>
  <c r="AA43" i="4"/>
  <c r="S43" i="4"/>
  <c r="K43" i="4"/>
  <c r="K44" i="4" s="1"/>
  <c r="E49" i="4"/>
  <c r="F49" i="4"/>
  <c r="G49" i="4"/>
  <c r="H49" i="4"/>
  <c r="I49" i="4"/>
  <c r="J49" i="4"/>
  <c r="K49" i="4"/>
  <c r="L49" i="4"/>
  <c r="M49" i="4"/>
  <c r="Z49" i="4"/>
  <c r="Y49" i="4"/>
  <c r="O49" i="4"/>
  <c r="Q49" i="4"/>
  <c r="T49" i="4"/>
  <c r="V49" i="4"/>
  <c r="W49" i="4"/>
  <c r="P49" i="4"/>
  <c r="N49" i="4"/>
  <c r="X49" i="4"/>
  <c r="U49" i="4"/>
  <c r="AC49" i="4"/>
  <c r="AB49" i="4"/>
  <c r="R49" i="4"/>
  <c r="AA49" i="4"/>
  <c r="S49" i="4"/>
  <c r="D49" i="4"/>
  <c r="M44" i="4"/>
  <c r="Y33" i="4"/>
  <c r="Y34" i="4" s="1"/>
  <c r="O33" i="4"/>
  <c r="O34" i="4" s="1"/>
  <c r="Q33" i="4"/>
  <c r="Q34" i="4" s="1"/>
  <c r="T33" i="4"/>
  <c r="T34" i="4" s="1"/>
  <c r="V33" i="4"/>
  <c r="V34" i="4" s="1"/>
  <c r="W33" i="4"/>
  <c r="W34" i="4" s="1"/>
  <c r="P33" i="4"/>
  <c r="P34" i="4" s="1"/>
  <c r="N33" i="4"/>
  <c r="N34" i="4" s="1"/>
  <c r="X33" i="4"/>
  <c r="X34" i="4" s="1"/>
  <c r="U33" i="4"/>
  <c r="U34" i="4" s="1"/>
  <c r="AC33" i="4"/>
  <c r="AC34" i="4" s="1"/>
  <c r="AB33" i="4"/>
  <c r="R33" i="4"/>
  <c r="R34" i="4" s="1"/>
  <c r="AA33" i="4"/>
  <c r="AA34" i="4" s="1"/>
  <c r="S33" i="4"/>
  <c r="S34" i="4" s="1"/>
  <c r="AB34" i="4"/>
  <c r="I33" i="4"/>
  <c r="I34" i="4" s="1"/>
  <c r="J33" i="4"/>
  <c r="J34" i="4" s="1"/>
  <c r="K33" i="4"/>
  <c r="K34" i="4" s="1"/>
  <c r="L33" i="4"/>
  <c r="L34" i="4" s="1"/>
  <c r="M33" i="4"/>
  <c r="M34" i="4" s="1"/>
  <c r="AA26" i="4"/>
  <c r="AA27" i="4" s="1"/>
  <c r="S26" i="4"/>
  <c r="S27" i="4" s="1"/>
  <c r="Y26" i="4"/>
  <c r="Y27" i="4" s="1"/>
  <c r="K26" i="4"/>
  <c r="K27" i="4" s="1"/>
  <c r="L26" i="4"/>
  <c r="L27" i="4" s="1"/>
  <c r="M26" i="4"/>
  <c r="M27" i="4" s="1"/>
  <c r="AA14" i="4"/>
  <c r="AA15" i="4" s="1"/>
  <c r="S14" i="4"/>
  <c r="S15" i="4" s="1"/>
  <c r="Y14" i="4"/>
  <c r="Y15" i="4" s="1"/>
  <c r="Y46" i="4" l="1"/>
  <c r="Y48" i="4" s="1"/>
  <c r="Y45" i="4"/>
  <c r="AB44" i="4"/>
  <c r="AA45" i="4"/>
  <c r="S45" i="4"/>
  <c r="S44" i="4"/>
  <c r="S46" i="4" s="1"/>
  <c r="S48" i="4" s="1"/>
  <c r="AA44" i="4"/>
  <c r="AA46" i="4" s="1"/>
  <c r="AA48" i="4" s="1"/>
  <c r="E43" i="4"/>
  <c r="F43" i="4"/>
  <c r="G43" i="4"/>
  <c r="H43" i="4"/>
  <c r="H44" i="4" s="1"/>
  <c r="I43" i="4"/>
  <c r="I44" i="4" s="1"/>
  <c r="J43" i="4"/>
  <c r="P44" i="4"/>
  <c r="N44" i="4"/>
  <c r="X44" i="4"/>
  <c r="U44" i="4"/>
  <c r="AC44" i="4"/>
  <c r="R44" i="4"/>
  <c r="J44" i="4" l="1"/>
  <c r="D38" i="4"/>
  <c r="D43" i="4" s="1"/>
  <c r="K14" i="4"/>
  <c r="L14" i="4"/>
  <c r="M14" i="4"/>
  <c r="D14" i="4"/>
  <c r="M15" i="4" l="1"/>
  <c r="M46" i="4" s="1"/>
  <c r="M48" i="4" s="1"/>
  <c r="M45" i="4"/>
  <c r="L15" i="4"/>
  <c r="L46" i="4" s="1"/>
  <c r="L48" i="4" s="1"/>
  <c r="L45" i="4"/>
  <c r="K15" i="4"/>
  <c r="K46" i="4" s="1"/>
  <c r="K48" i="4" s="1"/>
  <c r="K45" i="4"/>
  <c r="W14" i="4"/>
  <c r="W15" i="4" s="1"/>
  <c r="D15" i="4" l="1"/>
  <c r="I16" i="1" l="1"/>
  <c r="J16" i="1" s="1"/>
  <c r="I12" i="1"/>
  <c r="J12" i="1" s="1"/>
  <c r="I14" i="1"/>
  <c r="J14" i="1" s="1"/>
  <c r="I15" i="1"/>
  <c r="J15" i="1" s="1"/>
  <c r="I10" i="1"/>
  <c r="J10" i="1" s="1"/>
  <c r="I9" i="1"/>
  <c r="J9" i="1" s="1"/>
  <c r="I8" i="1"/>
  <c r="J8" i="1" s="1"/>
  <c r="I7" i="1"/>
  <c r="J7" i="1" l="1"/>
  <c r="J39" i="1" s="1"/>
  <c r="I39" i="1"/>
  <c r="I40" i="1" s="1"/>
  <c r="G44" i="4"/>
  <c r="F44" i="4"/>
  <c r="E44" i="4"/>
  <c r="D44" i="4"/>
  <c r="Z33" i="4"/>
  <c r="Z34" i="4" s="1"/>
  <c r="H33" i="4"/>
  <c r="H34" i="4" s="1"/>
  <c r="G33" i="4"/>
  <c r="F33" i="4"/>
  <c r="E33" i="4"/>
  <c r="E34" i="4" s="1"/>
  <c r="D33" i="4"/>
  <c r="D34" i="4" s="1"/>
  <c r="R26" i="4"/>
  <c r="AB26" i="4"/>
  <c r="AC26" i="4"/>
  <c r="U26" i="4"/>
  <c r="X26" i="4"/>
  <c r="N26" i="4"/>
  <c r="P26" i="4"/>
  <c r="W26" i="4"/>
  <c r="V26" i="4"/>
  <c r="T26" i="4"/>
  <c r="Q26" i="4"/>
  <c r="O26" i="4"/>
  <c r="Z26" i="4"/>
  <c r="Z27" i="4" s="1"/>
  <c r="J26" i="4"/>
  <c r="I26" i="4"/>
  <c r="I27" i="4" s="1"/>
  <c r="H26" i="4"/>
  <c r="H27" i="4" s="1"/>
  <c r="G26" i="4"/>
  <c r="F26" i="4"/>
  <c r="E26" i="4"/>
  <c r="D26" i="4"/>
  <c r="D27" i="4" s="1"/>
  <c r="D46" i="4" s="1"/>
  <c r="D48" i="4" s="1"/>
  <c r="R14" i="4"/>
  <c r="R15" i="4" s="1"/>
  <c r="AB14" i="4"/>
  <c r="AB15" i="4" s="1"/>
  <c r="AC14" i="4"/>
  <c r="AC15" i="4" s="1"/>
  <c r="U14" i="4"/>
  <c r="U15" i="4" s="1"/>
  <c r="X14" i="4"/>
  <c r="X15" i="4" s="1"/>
  <c r="N14" i="4"/>
  <c r="N15" i="4" s="1"/>
  <c r="P14" i="4"/>
  <c r="P15" i="4" s="1"/>
  <c r="V14" i="4"/>
  <c r="V15" i="4" s="1"/>
  <c r="T14" i="4"/>
  <c r="T15" i="4" s="1"/>
  <c r="Q14" i="4"/>
  <c r="Q15" i="4" s="1"/>
  <c r="O14" i="4"/>
  <c r="O15" i="4" s="1"/>
  <c r="Z14" i="4"/>
  <c r="Z15" i="4" s="1"/>
  <c r="J14" i="4"/>
  <c r="J15" i="4" s="1"/>
  <c r="I14" i="4"/>
  <c r="I15" i="4" s="1"/>
  <c r="H14" i="4"/>
  <c r="H15" i="4" s="1"/>
  <c r="G14" i="4"/>
  <c r="G15" i="4" s="1"/>
  <c r="G46" i="4" s="1"/>
  <c r="F14" i="4"/>
  <c r="F15" i="4" s="1"/>
  <c r="E14" i="4"/>
  <c r="E15" i="4" s="1"/>
  <c r="F46" i="4" l="1"/>
  <c r="F48" i="4" s="1"/>
  <c r="X27" i="4"/>
  <c r="X46" i="4" s="1"/>
  <c r="X48" i="4" s="1"/>
  <c r="X45" i="4"/>
  <c r="Z46" i="4"/>
  <c r="Z48" i="4" s="1"/>
  <c r="O27" i="4"/>
  <c r="O46" i="4" s="1"/>
  <c r="O48" i="4" s="1"/>
  <c r="O45" i="4"/>
  <c r="W27" i="4"/>
  <c r="W46" i="4" s="1"/>
  <c r="W48" i="4" s="1"/>
  <c r="W45" i="4"/>
  <c r="U27" i="4"/>
  <c r="U46" i="4" s="1"/>
  <c r="U48" i="4" s="1"/>
  <c r="U45" i="4"/>
  <c r="H46" i="4"/>
  <c r="H48" i="4" s="1"/>
  <c r="AC27" i="4"/>
  <c r="AC46" i="4" s="1"/>
  <c r="AC48" i="4" s="1"/>
  <c r="AC45" i="4"/>
  <c r="I46" i="4"/>
  <c r="I48" i="4" s="1"/>
  <c r="J27" i="4"/>
  <c r="J46" i="4" s="1"/>
  <c r="J48" i="4" s="1"/>
  <c r="J45" i="4"/>
  <c r="T27" i="4"/>
  <c r="T46" i="4" s="1"/>
  <c r="T48" i="4" s="1"/>
  <c r="T45" i="4"/>
  <c r="N27" i="4"/>
  <c r="N46" i="4" s="1"/>
  <c r="N48" i="4" s="1"/>
  <c r="N45" i="4"/>
  <c r="AB27" i="4"/>
  <c r="AB46" i="4" s="1"/>
  <c r="AB48" i="4" s="1"/>
  <c r="AB45" i="4"/>
  <c r="R27" i="4"/>
  <c r="R46" i="4" s="1"/>
  <c r="R48" i="4" s="1"/>
  <c r="R45" i="4"/>
  <c r="P27" i="4"/>
  <c r="P46" i="4" s="1"/>
  <c r="P48" i="4" s="1"/>
  <c r="P45" i="4"/>
  <c r="V27" i="4"/>
  <c r="V46" i="4" s="1"/>
  <c r="V48" i="4" s="1"/>
  <c r="V45" i="4"/>
  <c r="Q27" i="4"/>
  <c r="Q46" i="4" s="1"/>
  <c r="Q48" i="4" s="1"/>
  <c r="Q45" i="4"/>
  <c r="G48" i="4"/>
  <c r="H45" i="4"/>
  <c r="Z45" i="4"/>
  <c r="F45" i="4"/>
  <c r="E45" i="4"/>
  <c r="D45" i="4"/>
  <c r="I45" i="4"/>
  <c r="G45" i="4"/>
  <c r="E27" i="4"/>
  <c r="E46" i="4" l="1"/>
  <c r="E48" i="4" s="1"/>
</calcChain>
</file>

<file path=xl/sharedStrings.xml><?xml version="1.0" encoding="utf-8"?>
<sst xmlns="http://schemas.openxmlformats.org/spreadsheetml/2006/main" count="507" uniqueCount="131">
  <si>
    <t>Код показателя</t>
  </si>
  <si>
    <t>Наименование показателя</t>
  </si>
  <si>
    <t>Плановый показатель</t>
  </si>
  <si>
    <t>Р1</t>
  </si>
  <si>
    <t>Р2</t>
  </si>
  <si>
    <t>Р3</t>
  </si>
  <si>
    <t xml:space="preserve">1.3. Доля        расходов главного распорядителя средств бюджета  города,          получателя      бюджетных средств  города на        предоставление   муниципальных    услуг физическим и юридическим    лицам,         оказываемых в    соответствии с муниципальными   заданиями   от общих расходов по соответствующим отраслям      
Р3 = (S/S0)х 100, 
где: S – сумма бюджетных ассигнований на оказание муниципальных услуг (выполнение работ) физическим и юридическим лицам, оказываемых в соответствии с муниципальным заданием; 
S0 – общая сумм бюджетных ассигнований на оказание муниципальных услуг (выполнение работ) физическим и юридическим лицам.
(95% и свыше =1, менее 95%=0)
</t>
  </si>
  <si>
    <t>Х</t>
  </si>
  <si>
    <t>Р4</t>
  </si>
  <si>
    <t>1.4. Соблюдение сроков утверждения муниципального задания для муниципальных бюджетных и автономных учреждений на очередной финансовый год.
(своевременно – 1, несвоевременно - 0)</t>
  </si>
  <si>
    <t>Р5</t>
  </si>
  <si>
    <t>1.5. Соблюдение  сроков выполнения муниципального задания    на оказание услуг (выполнение работ).
(своевременно – 1, несвоевременно - 0)</t>
  </si>
  <si>
    <t>Р6</t>
  </si>
  <si>
    <t xml:space="preserve">1.6. Соблюдение  сроков    утверждения      целевых программ  города, и изменений в целевые программы города.  
 (своевременно – 1, несвоевременно - 0)        </t>
  </si>
  <si>
    <t xml:space="preserve">2. Оценка результатов исполнения бюджета     </t>
  </si>
  <si>
    <t xml:space="preserve">                                                  1. Оценка качества планирования расходов бюджета</t>
  </si>
  <si>
    <t xml:space="preserve"> Р7</t>
  </si>
  <si>
    <t>2.1. Доля        исполненных      расходов от плановых,    представленных в программном виде.
(95% и свыше =1, менее 95%=0)</t>
  </si>
  <si>
    <t>Р8</t>
  </si>
  <si>
    <t>2.2. Доля        предъявленных для исполнения    платежных        документов на    оплату расходов, соответствующих  установленным    требованиям, в   общем объеме     предъявленных    платежных     документов в    комитет финансов.   
Р8=100х(N/п), где:     
 N – кол-во предъявленных документов для исполнения платежных документов на оплату расходов, соответствующих установленным требованиям;
 п- общее кол-во предъявленных платежных документов в комитет финансов.
 (95% и свыше =1, менее 95%=0)</t>
  </si>
  <si>
    <t>Р9</t>
  </si>
  <si>
    <r>
      <t>2.3. Доля        выполненных      муниципальных    заданий  получателем бюджетных средств  в  соответствии с   проведенной      оценкой       эффективности и  результативности муниципального   за</t>
    </r>
    <r>
      <rPr>
        <i/>
        <sz val="10"/>
        <color theme="1"/>
        <rFont val="Times New Roman"/>
        <family val="1"/>
        <charset val="204"/>
      </rPr>
      <t>д</t>
    </r>
    <r>
      <rPr>
        <sz val="10"/>
        <color theme="1"/>
        <rFont val="Times New Roman"/>
        <family val="1"/>
        <charset val="204"/>
      </rPr>
      <t>ания.   
 Р9=100х(N/п), где:  
N – кол-во выполненных муниципальных заданий за отчетный период; 
п- кол-во муниципальных заданий ГРБС, (представителя ГРБС), ПБС.
(95% и свыше =1, менее 95%=0)</t>
    </r>
  </si>
  <si>
    <t>Р10</t>
  </si>
  <si>
    <t>Р11</t>
  </si>
  <si>
    <t>2.4. Доля        выполненных    мероприятий в целевых программах от общего количества запланированных.
Р10=100х(N/п), где:  
N – кол-во выполненных мероприятий целевых программ; 
п- общее количество запланированных мероприятий в целевых программах
(100% = 1; менее 100% =0).</t>
  </si>
  <si>
    <t>2.5. Соблюдение сроков представления утвержденной бюджетной росписи в комитет финансов. (своевременно – 1, несвоевременно - 0)</t>
  </si>
  <si>
    <t>Р12</t>
  </si>
  <si>
    <t>2.6. Соблюдение сроков предоставления Отчета о выполнении муниципального задания.
(своевременно – 1, несвоевременно - 0)</t>
  </si>
  <si>
    <t>Р13</t>
  </si>
  <si>
    <t>2.7. Соблюдение сроков предоставления Отчета об использования субсидии.
(своевременно – 1, несвоевременно - 0)</t>
  </si>
  <si>
    <t>Р14</t>
  </si>
  <si>
    <t>2.8. Соблюдение сроков предоставления Отчета о ходе выполнения целевых программ за отчетный год.
(своевременно – 1, несвоевременно - 0)</t>
  </si>
  <si>
    <t>3. Оценка состояния учета и отчетности</t>
  </si>
  <si>
    <t xml:space="preserve"> Р15</t>
  </si>
  <si>
    <t xml:space="preserve">3.1.   Эффективность    управления       просроченной     кредиторской задолженностью по расчетам с поставщиками и   подрядчиками  главного   распорядителя    средств бюджета  города и         подведомственных учреждений,      получателя     бюджетных средств   города. 
- наличие просроченной кредиторской задолженности по расчетам с поставщиками и подрядчиками по состоянию на 1 января года, следующего за отчетным, то =0; 
- отсутствие просроченной кредиторской задолженности   = 1).    </t>
  </si>
  <si>
    <t>Р16</t>
  </si>
  <si>
    <t>3.2.  Принятые меры по  формированию рациональной сети муниципальных учреждений и проведенной  оптимизации, в том числе по результатам инвентаризации загруженности в сравнении с проектной мощностью, а также по результатам оценки потребности в объемах муниципальных услуг, представляемых муниципальными учреждениями с учетом их конкурентоспособности и возможности оказания негосударственными учреждениями (прежде всего, социально-ориентированными некоммерческими организациями).
(наличие принятых мер  = 1, отсутствие принятых мер = 0)</t>
  </si>
  <si>
    <t xml:space="preserve"> Р17</t>
  </si>
  <si>
    <t xml:space="preserve">3.3. Соблюдение  сроков           представления в  комитет    финансов         отчетности об    исполнении       бюджета.
(своевременно = 1, несвоевременно = 0)       </t>
  </si>
  <si>
    <t>Р18</t>
  </si>
  <si>
    <t xml:space="preserve">4.1. Наличие нарушений, выявленных в ходе контрольно-ревизионных проверок. 
(наличие =0, отсутствие =1) 
Если проверки не проводилось, то показатель не оценивается. </t>
  </si>
  <si>
    <t>4. Оценка организации контроля</t>
  </si>
  <si>
    <t>Р19</t>
  </si>
  <si>
    <t xml:space="preserve">4.2. Доля        устраненных      нарушений в общей сумме выявленных нарушений. 
При устранении всех нарушений =1, в случае, если устранены не все нарушения =0. 
Если проверки не проводилось, то показатель не оценивается. </t>
  </si>
  <si>
    <t>Р20</t>
  </si>
  <si>
    <t>4.3. Наличие    выявленных в ходе инвентаризации  недостач и   хищений денежных средств и материальных     ценностей.  
(наличие – 0; отсутствие – 1)</t>
  </si>
  <si>
    <t>Р21</t>
  </si>
  <si>
    <t xml:space="preserve">4.4. Наличие     выявленных       нарушений по    исполнению       муниципальных    заданий, выданных в рамках оказания муниципальных    услуг (выполнения  работ).
(наличие – 0; отсутствие – 1)        </t>
  </si>
  <si>
    <t>Р22</t>
  </si>
  <si>
    <t xml:space="preserve">4.5. Осуществление мероприятий внутреннего контроля.
(наличие – 1; отсутствие – 0) </t>
  </si>
  <si>
    <t>управление по кадрам и делопроизводству</t>
  </si>
  <si>
    <t>управление архитектуры и градостроительства</t>
  </si>
  <si>
    <t>управление жилищно-коммунального хозяйства</t>
  </si>
  <si>
    <t>управление экономики и статистики</t>
  </si>
  <si>
    <t>отдел ценообразования и регулирования тарифов</t>
  </si>
  <si>
    <t>МУ ЦБЭО</t>
  </si>
  <si>
    <t>отдел муниципального заказа</t>
  </si>
  <si>
    <t>КУМИ</t>
  </si>
  <si>
    <t>управление образования</t>
  </si>
  <si>
    <t>управление культуры и молодежной политике</t>
  </si>
  <si>
    <t>управление по социальным вопросам</t>
  </si>
  <si>
    <t>управление по физической культуре и спорту</t>
  </si>
  <si>
    <t>КДН</t>
  </si>
  <si>
    <t>Архивный отдел</t>
  </si>
  <si>
    <t>ЗАГС</t>
  </si>
  <si>
    <t>МКУ УМТО</t>
  </si>
  <si>
    <t>ВУС</t>
  </si>
  <si>
    <t>МКУ АСС</t>
  </si>
  <si>
    <t>отдел информатизации</t>
  </si>
  <si>
    <t>отдел опеки и попечистельства</t>
  </si>
  <si>
    <t>1.1. Соблюдение  сроков   представления   фрагмента реестра  расходных обязательств. 
(своевременно 1, несвоевременно -0)</t>
  </si>
  <si>
    <t>Муниципальное задание утверждается в течение 10 рабочих дней после утверждения главным распорядителем бюджетных средств  бюджетных росписей</t>
  </si>
  <si>
    <t>х</t>
  </si>
  <si>
    <t>СПРАВОЧНО: Сумма выявленных в ходе проверок нарушений. 
Если проверки  не проводились, то показатель не оценивается.</t>
  </si>
  <si>
    <t xml:space="preserve">до начала текущего финансового года </t>
  </si>
  <si>
    <t>до 15 февраля</t>
  </si>
  <si>
    <t>ВСЕГО БАЛЛОВ</t>
  </si>
  <si>
    <t>ИТОГО БАЛЛОВ</t>
  </si>
  <si>
    <t>отдел здравоохранения</t>
  </si>
  <si>
    <t>ИТОГОВАЯ БАЛЛЬНАЯ ОЦЕНКА показателей Р7-Р14</t>
  </si>
  <si>
    <t>ИТОГОВАЯ БАЛЛЬНАЯ ОЦЕНКА показателей Р15-Р17</t>
  </si>
  <si>
    <t>ИТОГОВАЯ БАЛЛЬНАЯ ОЦЕНКА показателей Р18-Р22</t>
  </si>
  <si>
    <t>Сумма балльных оценок по показателям Р1-Р22</t>
  </si>
  <si>
    <t>ИТОГОВАЯ бальная оценка по показателям Р1-Р22</t>
  </si>
  <si>
    <t>ИТОГОВАЯ БАЛЛЬНАЯ ОЦЕНКА
 показателей Р1-Р6</t>
  </si>
  <si>
    <t>%</t>
  </si>
  <si>
    <t>ежеквартально, до 5 числа месяца, следующего за отчетным кварталом</t>
  </si>
  <si>
    <t>заключение о фактическом выполнениии мунципального задания в срок до 25-го числа месяца. Следующего за отчетным кварталом, и в срок до 10 февраля очередного финансового года</t>
  </si>
  <si>
    <t>ВСЕГО</t>
  </si>
  <si>
    <t>Структурные подразделения администрацции, выполняющие функции и полномочия учредителя</t>
  </si>
  <si>
    <t>Структурные подразделения администрации выполняющие переданные государственные полномочия</t>
  </si>
  <si>
    <t>в соответствии со сроком утвержденном в муниципальном задании</t>
  </si>
  <si>
    <t>не позднее одногомесяца до дня внесения проекта решения Думы города Покачи бюджета (изменения в кротчайшие сроки, не позднее одного месяца)</t>
  </si>
  <si>
    <t>наличие/
отсутствие</t>
  </si>
  <si>
    <t>в соответствии с установленными сроками</t>
  </si>
  <si>
    <t>Сколько показателей использовалось при расчете итогового балла</t>
  </si>
  <si>
    <t>П/П</t>
  </si>
  <si>
    <t>Наименование учреждения</t>
  </si>
  <si>
    <t>Рейтинг учреждений</t>
  </si>
  <si>
    <t xml:space="preserve">Количество применяемых показателей при оценке </t>
  </si>
  <si>
    <t>Итоговая бальная оценка по всем применяемым показателям</t>
  </si>
  <si>
    <t>Оценка качества планирования расходов бюджета</t>
  </si>
  <si>
    <t>Оценка результатов исполнения бюджета</t>
  </si>
  <si>
    <t>Оценка состояния учета и отчетности</t>
  </si>
  <si>
    <t>Оценка оганизации контроля</t>
  </si>
  <si>
    <t>Всего суммарная оценка баллов</t>
  </si>
  <si>
    <t>Структурные подразделения администрации, выполняющие функции и полномочия учредителя</t>
  </si>
  <si>
    <t>Представители главного распорядителя и получатели бюджетных средств города</t>
  </si>
  <si>
    <t>Сводный мониторинг качества финансового менеджмента по итогам 2013 года</t>
  </si>
  <si>
    <t>Получатели бюджетных средств города</t>
  </si>
  <si>
    <t xml:space="preserve">В соответствии с установленными сроками (распоряжение от 24.06.2013 №89-р "О подготовке проекта бюджета на 2013 год и на плановый период  2015 и 2016 гг." </t>
  </si>
  <si>
    <t>УНС</t>
  </si>
  <si>
    <t>Административная комиссия</t>
  </si>
  <si>
    <t xml:space="preserve">1.2. Соблюдение  сроков           представления    информации о     планируемых      объемах расходных обязательств    на очередной финансовый год и плановый период.  
(своевременно - 1, несвоевременно -0)
</t>
  </si>
  <si>
    <t>Дума</t>
  </si>
  <si>
    <t>управление ГОиЧС</t>
  </si>
  <si>
    <t>МОБ работник</t>
  </si>
  <si>
    <t>Кол-во показателей</t>
  </si>
  <si>
    <t>управление непроизводственного сектора</t>
  </si>
  <si>
    <t>Оценка по направлениям</t>
  </si>
  <si>
    <t>Оценка по 9 показателям</t>
  </si>
  <si>
    <t>Оценка по 7 показателям</t>
  </si>
  <si>
    <t>Оценка по 11 показателям</t>
  </si>
  <si>
    <t>Оценка по 14 показателям</t>
  </si>
  <si>
    <t>Средний показатель показатель за 2013 год</t>
  </si>
  <si>
    <t>Рейтинг главных распорядителей (представителей главных распорядителей) бюджетных средств и получателей бюджетных средств города Покачи по уровню качества финансового менеджмента 
за 2013 год</t>
  </si>
  <si>
    <t xml:space="preserve">Наименование главных распорядителей (представителей главных распорядителей) бюджетных средств и получателей бюджетных средств города </t>
  </si>
  <si>
    <t>Приложение 3</t>
  </si>
  <si>
    <t>Приложение 2</t>
  </si>
  <si>
    <t>Приложение 1</t>
  </si>
  <si>
    <t>Отчет о результатах мониторинга и оценки качества финансового менеджмента, осуществляемого главными распорядителями (представителями главных распорядителей) бюджетных средств и получателей бюджетных средств города Покачи за 2013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</si>
</sst>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i/>
      <sz val="1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A5FBB9"/>
        <bgColor indexed="64"/>
      </patternFill>
    </fill>
    <fill>
      <patternFill patternType="solid">
        <fgColor rgb="FF26DE8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8F725"/>
        <bgColor indexed="64"/>
      </patternFill>
    </fill>
    <fill>
      <patternFill patternType="solid">
        <fgColor rgb="FFF4FB97"/>
        <bgColor indexed="64"/>
      </patternFill>
    </fill>
  </fills>
  <borders count="2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horizontal="center"/>
    </xf>
    <xf numFmtId="4" fontId="1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7" fillId="0" borderId="0" xfId="0" applyFont="1"/>
    <xf numFmtId="4" fontId="7" fillId="0" borderId="0" xfId="0" applyNumberFormat="1" applyFont="1"/>
    <xf numFmtId="0" fontId="8" fillId="0" borderId="0" xfId="0" applyFont="1" applyFill="1"/>
    <xf numFmtId="0" fontId="8" fillId="0" borderId="4" xfId="0" applyFont="1" applyFill="1" applyBorder="1"/>
    <xf numFmtId="2" fontId="8" fillId="0" borderId="4" xfId="0" applyNumberFormat="1" applyFont="1" applyFill="1" applyBorder="1"/>
    <xf numFmtId="0" fontId="11" fillId="0" borderId="0" xfId="0" applyFont="1" applyFill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Fill="1"/>
    <xf numFmtId="0" fontId="3" fillId="0" borderId="0" xfId="0" applyFont="1" applyAlignment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8" fillId="0" borderId="4" xfId="0" applyFont="1" applyFill="1" applyBorder="1" applyAlignment="1">
      <alignment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wrapText="1"/>
    </xf>
    <xf numFmtId="2" fontId="8" fillId="0" borderId="4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left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center" vertical="center"/>
    </xf>
    <xf numFmtId="2" fontId="3" fillId="5" borderId="2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2" fontId="7" fillId="5" borderId="1" xfId="0" applyNumberFormat="1" applyFont="1" applyFill="1" applyBorder="1" applyAlignment="1">
      <alignment horizontal="center" vertical="center"/>
    </xf>
    <xf numFmtId="2" fontId="7" fillId="5" borderId="2" xfId="0" applyNumberFormat="1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 wrapText="1"/>
    </xf>
    <xf numFmtId="4" fontId="3" fillId="6" borderId="1" xfId="0" applyNumberFormat="1" applyFont="1" applyFill="1" applyBorder="1" applyAlignment="1">
      <alignment horizontal="left" vertical="center" wrapText="1"/>
    </xf>
    <xf numFmtId="4" fontId="1" fillId="6" borderId="1" xfId="0" applyNumberFormat="1" applyFont="1" applyFill="1" applyBorder="1" applyAlignment="1">
      <alignment horizontal="center" vertical="center" wrapText="1"/>
    </xf>
    <xf numFmtId="4" fontId="3" fillId="6" borderId="1" xfId="0" applyNumberFormat="1" applyFont="1" applyFill="1" applyBorder="1" applyAlignment="1">
      <alignment horizontal="center" vertical="center"/>
    </xf>
    <xf numFmtId="4" fontId="7" fillId="4" borderId="2" xfId="0" applyNumberFormat="1" applyFont="1" applyFill="1" applyBorder="1" applyAlignment="1">
      <alignment horizontal="center" vertical="center"/>
    </xf>
    <xf numFmtId="0" fontId="13" fillId="0" borderId="0" xfId="0" applyFont="1"/>
    <xf numFmtId="0" fontId="4" fillId="0" borderId="0" xfId="0" applyFont="1"/>
    <xf numFmtId="0" fontId="3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7" borderId="1" xfId="0" applyFont="1" applyFill="1" applyBorder="1" applyAlignment="1">
      <alignment horizontal="left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 wrapText="1"/>
    </xf>
    <xf numFmtId="0" fontId="1" fillId="7" borderId="2" xfId="0" applyNumberFormat="1" applyFont="1" applyFill="1" applyBorder="1" applyAlignment="1">
      <alignment horizontal="center" vertical="center"/>
    </xf>
    <xf numFmtId="4" fontId="1" fillId="7" borderId="1" xfId="0" applyNumberFormat="1" applyFont="1" applyFill="1" applyBorder="1" applyAlignment="1">
      <alignment horizontal="center" vertical="center"/>
    </xf>
    <xf numFmtId="2" fontId="1" fillId="7" borderId="1" xfId="0" applyNumberFormat="1" applyFont="1" applyFill="1" applyBorder="1" applyAlignment="1">
      <alignment horizontal="center" vertical="center"/>
    </xf>
    <xf numFmtId="0" fontId="3" fillId="7" borderId="19" xfId="0" applyFont="1" applyFill="1" applyBorder="1" applyAlignment="1">
      <alignment horizontal="center" vertical="center"/>
    </xf>
    <xf numFmtId="0" fontId="1" fillId="7" borderId="18" xfId="0" applyFont="1" applyFill="1" applyBorder="1" applyAlignment="1">
      <alignment horizontal="center" vertical="center"/>
    </xf>
    <xf numFmtId="0" fontId="3" fillId="7" borderId="19" xfId="0" applyFont="1" applyFill="1" applyBorder="1" applyAlignment="1">
      <alignment horizontal="center" vertical="center" wrapText="1"/>
    </xf>
    <xf numFmtId="0" fontId="3" fillId="5" borderId="19" xfId="0" applyFont="1" applyFill="1" applyBorder="1" applyAlignment="1">
      <alignment horizontal="center" vertical="center"/>
    </xf>
    <xf numFmtId="2" fontId="3" fillId="5" borderId="18" xfId="0" applyNumberFormat="1" applyFont="1" applyFill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1" fontId="3" fillId="3" borderId="18" xfId="0" applyNumberFormat="1" applyFont="1" applyFill="1" applyBorder="1" applyAlignment="1">
      <alignment horizontal="center" vertical="center"/>
    </xf>
    <xf numFmtId="0" fontId="10" fillId="7" borderId="18" xfId="0" applyFont="1" applyFill="1" applyBorder="1" applyAlignment="1">
      <alignment horizontal="center" vertical="center"/>
    </xf>
    <xf numFmtId="1" fontId="3" fillId="2" borderId="18" xfId="0" applyNumberFormat="1" applyFont="1" applyFill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/>
    </xf>
    <xf numFmtId="2" fontId="7" fillId="5" borderId="18" xfId="0" applyNumberFormat="1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4" fontId="3" fillId="6" borderId="19" xfId="0" applyNumberFormat="1" applyFont="1" applyFill="1" applyBorder="1" applyAlignment="1">
      <alignment horizontal="center" vertical="center"/>
    </xf>
    <xf numFmtId="4" fontId="3" fillId="6" borderId="18" xfId="0" applyNumberFormat="1" applyFont="1" applyFill="1" applyBorder="1" applyAlignment="1">
      <alignment horizontal="center" vertical="center"/>
    </xf>
    <xf numFmtId="4" fontId="3" fillId="0" borderId="19" xfId="0" applyNumberFormat="1" applyFont="1" applyBorder="1" applyAlignment="1">
      <alignment horizontal="center" vertical="center"/>
    </xf>
    <xf numFmtId="3" fontId="3" fillId="0" borderId="18" xfId="0" applyNumberFormat="1" applyFont="1" applyBorder="1" applyAlignment="1">
      <alignment horizontal="center" vertical="center"/>
    </xf>
    <xf numFmtId="4" fontId="14" fillId="4" borderId="19" xfId="0" applyNumberFormat="1" applyFont="1" applyFill="1" applyBorder="1" applyAlignment="1">
      <alignment horizontal="center" vertical="center"/>
    </xf>
    <xf numFmtId="4" fontId="7" fillId="4" borderId="18" xfId="0" applyNumberFormat="1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 textRotation="90" wrapText="1"/>
    </xf>
    <xf numFmtId="0" fontId="3" fillId="8" borderId="1" xfId="0" applyFont="1" applyFill="1" applyBorder="1" applyAlignment="1">
      <alignment horizontal="center" textRotation="90" wrapText="1"/>
    </xf>
    <xf numFmtId="0" fontId="3" fillId="8" borderId="2" xfId="0" applyFont="1" applyFill="1" applyBorder="1" applyAlignment="1">
      <alignment horizontal="center" vertical="center" textRotation="90" wrapText="1"/>
    </xf>
    <xf numFmtId="0" fontId="3" fillId="8" borderId="18" xfId="0" applyFont="1" applyFill="1" applyBorder="1" applyAlignment="1">
      <alignment horizontal="center" vertical="center" textRotation="90" wrapText="1"/>
    </xf>
    <xf numFmtId="0" fontId="3" fillId="8" borderId="19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8" borderId="18" xfId="0" applyFont="1" applyFill="1" applyBorder="1" applyAlignment="1">
      <alignment horizontal="center" vertical="center" wrapText="1"/>
    </xf>
    <xf numFmtId="0" fontId="3" fillId="9" borderId="19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 wrapText="1"/>
    </xf>
    <xf numFmtId="0" fontId="7" fillId="10" borderId="19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3" fillId="10" borderId="2" xfId="0" applyFont="1" applyFill="1" applyBorder="1" applyAlignment="1">
      <alignment horizontal="center" vertical="center"/>
    </xf>
    <xf numFmtId="0" fontId="3" fillId="10" borderId="18" xfId="0" applyFont="1" applyFill="1" applyBorder="1" applyAlignment="1">
      <alignment horizontal="center" vertical="center"/>
    </xf>
    <xf numFmtId="0" fontId="3" fillId="10" borderId="19" xfId="0" applyFont="1" applyFill="1" applyBorder="1" applyAlignment="1">
      <alignment horizontal="center" vertical="center"/>
    </xf>
    <xf numFmtId="4" fontId="3" fillId="10" borderId="1" xfId="0" applyNumberFormat="1" applyFont="1" applyFill="1" applyBorder="1" applyAlignment="1">
      <alignment horizontal="center" vertical="center"/>
    </xf>
    <xf numFmtId="4" fontId="3" fillId="10" borderId="18" xfId="0" applyNumberFormat="1" applyFont="1" applyFill="1" applyBorder="1" applyAlignment="1">
      <alignment horizontal="center" vertical="center"/>
    </xf>
    <xf numFmtId="0" fontId="7" fillId="12" borderId="21" xfId="0" applyFont="1" applyFill="1" applyBorder="1" applyAlignment="1">
      <alignment horizontal="center" vertical="center"/>
    </xf>
    <xf numFmtId="0" fontId="7" fillId="12" borderId="22" xfId="0" applyFont="1" applyFill="1" applyBorder="1" applyAlignment="1">
      <alignment horizontal="left" vertical="center" wrapText="1"/>
    </xf>
    <xf numFmtId="0" fontId="7" fillId="12" borderId="22" xfId="0" applyFont="1" applyFill="1" applyBorder="1" applyAlignment="1">
      <alignment horizontal="center" vertical="center" wrapText="1"/>
    </xf>
    <xf numFmtId="1" fontId="7" fillId="12" borderId="22" xfId="0" applyNumberFormat="1" applyFont="1" applyFill="1" applyBorder="1" applyAlignment="1">
      <alignment horizontal="center" vertical="center"/>
    </xf>
    <xf numFmtId="1" fontId="7" fillId="12" borderId="23" xfId="0" applyNumberFormat="1" applyFont="1" applyFill="1" applyBorder="1" applyAlignment="1">
      <alignment horizontal="center" vertical="center"/>
    </xf>
    <xf numFmtId="0" fontId="11" fillId="8" borderId="4" xfId="0" applyFont="1" applyFill="1" applyBorder="1" applyAlignment="1">
      <alignment horizontal="center"/>
    </xf>
    <xf numFmtId="0" fontId="3" fillId="8" borderId="4" xfId="0" applyFont="1" applyFill="1" applyBorder="1" applyAlignment="1">
      <alignment horizontal="center" vertical="center" wrapText="1"/>
    </xf>
    <xf numFmtId="0" fontId="11" fillId="8" borderId="4" xfId="0" applyFont="1" applyFill="1" applyBorder="1"/>
    <xf numFmtId="2" fontId="11" fillId="8" borderId="4" xfId="0" applyNumberFormat="1" applyFont="1" applyFill="1" applyBorder="1"/>
    <xf numFmtId="0" fontId="11" fillId="8" borderId="4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2" fontId="9" fillId="0" borderId="4" xfId="0" applyNumberFormat="1" applyFont="1" applyFill="1" applyBorder="1"/>
    <xf numFmtId="1" fontId="8" fillId="0" borderId="4" xfId="0" applyNumberFormat="1" applyFont="1" applyFill="1" applyBorder="1"/>
    <xf numFmtId="0" fontId="3" fillId="8" borderId="4" xfId="0" applyFont="1" applyFill="1" applyBorder="1" applyAlignment="1">
      <alignment horizontal="left" vertical="center" wrapText="1"/>
    </xf>
    <xf numFmtId="1" fontId="8" fillId="0" borderId="4" xfId="0" applyNumberFormat="1" applyFont="1" applyFill="1" applyBorder="1" applyAlignment="1">
      <alignment horizontal="center"/>
    </xf>
    <xf numFmtId="2" fontId="11" fillId="8" borderId="4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6" fillId="0" borderId="0" xfId="0" applyFont="1" applyBorder="1" applyAlignment="1">
      <alignment horizontal="center" wrapText="1"/>
    </xf>
    <xf numFmtId="0" fontId="3" fillId="8" borderId="11" xfId="0" applyFont="1" applyFill="1" applyBorder="1" applyAlignment="1">
      <alignment horizontal="center" vertical="center" wrapText="1"/>
    </xf>
    <xf numFmtId="0" fontId="3" fillId="8" borderId="17" xfId="0" applyFont="1" applyFill="1" applyBorder="1" applyAlignment="1">
      <alignment horizontal="center" vertical="center" wrapText="1"/>
    </xf>
    <xf numFmtId="0" fontId="3" fillId="8" borderId="12" xfId="0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3" fillId="8" borderId="13" xfId="0" applyFont="1" applyFill="1" applyBorder="1" applyAlignment="1">
      <alignment horizontal="center" vertical="center" wrapText="1"/>
    </xf>
    <xf numFmtId="0" fontId="3" fillId="8" borderId="14" xfId="0" applyFont="1" applyFill="1" applyBorder="1" applyAlignment="1">
      <alignment horizontal="center" vertical="center" wrapText="1"/>
    </xf>
    <xf numFmtId="0" fontId="3" fillId="8" borderId="15" xfId="0" applyFont="1" applyFill="1" applyBorder="1" applyAlignment="1">
      <alignment horizontal="center" vertical="center" wrapText="1"/>
    </xf>
    <xf numFmtId="0" fontId="3" fillId="8" borderId="16" xfId="0" applyFont="1" applyFill="1" applyBorder="1" applyAlignment="1">
      <alignment horizontal="center" vertical="center" wrapText="1"/>
    </xf>
    <xf numFmtId="0" fontId="5" fillId="9" borderId="2" xfId="0" applyFont="1" applyFill="1" applyBorder="1" applyAlignment="1">
      <alignment horizontal="center"/>
    </xf>
    <xf numFmtId="0" fontId="5" fillId="9" borderId="3" xfId="0" applyFont="1" applyFill="1" applyBorder="1" applyAlignment="1">
      <alignment horizontal="center"/>
    </xf>
    <xf numFmtId="0" fontId="5" fillId="9" borderId="20" xfId="0" applyFont="1" applyFill="1" applyBorder="1" applyAlignment="1">
      <alignment horizontal="center"/>
    </xf>
    <xf numFmtId="0" fontId="5" fillId="9" borderId="2" xfId="0" applyFont="1" applyFill="1" applyBorder="1" applyAlignment="1">
      <alignment horizontal="center" vertical="center"/>
    </xf>
    <xf numFmtId="0" fontId="5" fillId="9" borderId="3" xfId="0" applyFont="1" applyFill="1" applyBorder="1" applyAlignment="1">
      <alignment horizontal="center" vertical="center"/>
    </xf>
    <xf numFmtId="0" fontId="5" fillId="9" borderId="20" xfId="0" applyFont="1" applyFill="1" applyBorder="1" applyAlignment="1">
      <alignment horizontal="center" vertical="center"/>
    </xf>
    <xf numFmtId="0" fontId="15" fillId="11" borderId="6" xfId="0" applyFont="1" applyFill="1" applyBorder="1" applyAlignment="1">
      <alignment horizontal="center"/>
    </xf>
    <xf numFmtId="0" fontId="15" fillId="11" borderId="7" xfId="0" applyFont="1" applyFill="1" applyBorder="1" applyAlignment="1">
      <alignment horizontal="center"/>
    </xf>
    <xf numFmtId="0" fontId="15" fillId="11" borderId="8" xfId="0" applyFont="1" applyFill="1" applyBorder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11" fillId="8" borderId="4" xfId="0" applyFont="1" applyFill="1" applyBorder="1" applyAlignment="1">
      <alignment horizontal="center" vertical="center" wrapText="1"/>
    </xf>
    <xf numFmtId="0" fontId="11" fillId="10" borderId="6" xfId="0" applyFont="1" applyFill="1" applyBorder="1" applyAlignment="1">
      <alignment horizontal="center" vertical="center" wrapText="1"/>
    </xf>
    <xf numFmtId="0" fontId="11" fillId="10" borderId="7" xfId="0" applyFont="1" applyFill="1" applyBorder="1" applyAlignment="1">
      <alignment horizontal="center" vertical="center" wrapText="1"/>
    </xf>
    <xf numFmtId="0" fontId="11" fillId="10" borderId="8" xfId="0" applyFont="1" applyFill="1" applyBorder="1" applyAlignment="1">
      <alignment horizontal="center" vertical="center" wrapText="1"/>
    </xf>
    <xf numFmtId="0" fontId="11" fillId="10" borderId="6" xfId="0" applyFont="1" applyFill="1" applyBorder="1" applyAlignment="1">
      <alignment horizontal="center" wrapText="1"/>
    </xf>
    <xf numFmtId="0" fontId="11" fillId="10" borderId="7" xfId="0" applyFont="1" applyFill="1" applyBorder="1" applyAlignment="1">
      <alignment horizontal="center" wrapText="1"/>
    </xf>
    <xf numFmtId="0" fontId="11" fillId="10" borderId="8" xfId="0" applyFont="1" applyFill="1" applyBorder="1" applyAlignment="1">
      <alignment horizontal="center" wrapText="1"/>
    </xf>
    <xf numFmtId="0" fontId="11" fillId="8" borderId="4" xfId="0" applyFont="1" applyFill="1" applyBorder="1" applyAlignment="1">
      <alignment horizontal="center" vertical="center"/>
    </xf>
    <xf numFmtId="0" fontId="11" fillId="8" borderId="9" xfId="0" applyFont="1" applyFill="1" applyBorder="1" applyAlignment="1">
      <alignment horizontal="center" vertical="center" wrapText="1"/>
    </xf>
    <xf numFmtId="0" fontId="11" fillId="8" borderId="10" xfId="0" applyFont="1" applyFill="1" applyBorder="1" applyAlignment="1">
      <alignment horizontal="center" vertical="center" wrapText="1"/>
    </xf>
    <xf numFmtId="0" fontId="11" fillId="10" borderId="6" xfId="0" applyFont="1" applyFill="1" applyBorder="1" applyAlignment="1">
      <alignment horizontal="center" vertical="center"/>
    </xf>
    <xf numFmtId="0" fontId="11" fillId="10" borderId="7" xfId="0" applyFont="1" applyFill="1" applyBorder="1" applyAlignment="1">
      <alignment horizontal="center" vertical="center"/>
    </xf>
    <xf numFmtId="0" fontId="11" fillId="10" borderId="8" xfId="0" applyFont="1" applyFill="1" applyBorder="1" applyAlignment="1">
      <alignment horizontal="center" vertical="center"/>
    </xf>
    <xf numFmtId="0" fontId="11" fillId="10" borderId="6" xfId="0" applyFont="1" applyFill="1" applyBorder="1" applyAlignment="1">
      <alignment horizontal="center"/>
    </xf>
    <xf numFmtId="0" fontId="11" fillId="10" borderId="7" xfId="0" applyFont="1" applyFill="1" applyBorder="1" applyAlignment="1">
      <alignment horizontal="center"/>
    </xf>
    <xf numFmtId="0" fontId="11" fillId="10" borderId="8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A5FBB9"/>
      <color rgb="FFE8F725"/>
      <color rgb="FFFFFFCC"/>
      <color rgb="FFF4FB97"/>
      <color rgb="FF26DE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0"/>
  <sheetViews>
    <sheetView workbookViewId="0">
      <pane xSplit="3" ySplit="5" topLeftCell="F6" activePane="bottomRight" state="frozen"/>
      <selection pane="topRight" activeCell="D1" sqref="D1"/>
      <selection pane="bottomLeft" activeCell="A4" sqref="A4"/>
      <selection pane="bottomRight" activeCell="G9" sqref="G9"/>
    </sheetView>
  </sheetViews>
  <sheetFormatPr defaultRowHeight="15" x14ac:dyDescent="0.25"/>
  <cols>
    <col min="1" max="1" width="5.28515625" style="3" customWidth="1"/>
    <col min="2" max="2" width="36.140625" style="1" customWidth="1"/>
    <col min="3" max="3" width="26" style="2" customWidth="1"/>
    <col min="4" max="4" width="8.28515625" style="1" customWidth="1"/>
    <col min="5" max="5" width="9.140625" style="5"/>
    <col min="6" max="6" width="8.5703125" style="1" customWidth="1"/>
    <col min="7" max="7" width="9.140625" style="1"/>
    <col min="8" max="8" width="6.85546875" style="1" customWidth="1"/>
    <col min="9" max="9" width="6.5703125" style="1" customWidth="1"/>
    <col min="10" max="10" width="6.28515625" style="1" customWidth="1"/>
    <col min="11" max="11" width="7.7109375" style="1" customWidth="1"/>
    <col min="12" max="12" width="8.140625" style="1" customWidth="1"/>
    <col min="13" max="13" width="7.5703125" style="1" customWidth="1"/>
    <col min="14" max="14" width="7.28515625" style="1" customWidth="1"/>
    <col min="15" max="15" width="9.140625" style="1" customWidth="1"/>
    <col min="16" max="16" width="6.85546875" style="1" customWidth="1"/>
    <col min="17" max="17" width="9.140625" style="1" customWidth="1"/>
    <col min="18" max="18" width="6.5703125" style="1" customWidth="1"/>
    <col min="19" max="19" width="9.140625" style="1"/>
    <col min="20" max="20" width="8.140625" style="1" customWidth="1"/>
    <col min="21" max="21" width="6.140625" style="1" customWidth="1"/>
    <col min="22" max="22" width="7.42578125" style="1" customWidth="1"/>
    <col min="23" max="23" width="9.140625" style="1"/>
    <col min="24" max="24" width="7.5703125" style="1" customWidth="1"/>
    <col min="25" max="25" width="7.42578125" style="1" customWidth="1"/>
    <col min="26" max="26" width="9.28515625" style="1" customWidth="1"/>
    <col min="27" max="27" width="7.7109375" style="1" customWidth="1"/>
    <col min="28" max="28" width="8" style="1" customWidth="1"/>
    <col min="29" max="29" width="5.85546875" style="1" customWidth="1"/>
    <col min="31" max="16384" width="9.140625" style="1"/>
  </cols>
  <sheetData>
    <row r="1" spans="1:29" x14ac:dyDescent="0.25">
      <c r="AC1" s="115" t="s">
        <v>129</v>
      </c>
    </row>
    <row r="2" spans="1:29" ht="18.75" customHeight="1" x14ac:dyDescent="0.3">
      <c r="B2" s="116" t="s">
        <v>108</v>
      </c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</row>
    <row r="3" spans="1:29" ht="18.75" customHeight="1" thickBot="1" x14ac:dyDescent="0.35"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</row>
    <row r="4" spans="1:29" s="21" customFormat="1" ht="51.75" customHeight="1" x14ac:dyDescent="0.25">
      <c r="A4" s="117" t="s">
        <v>0</v>
      </c>
      <c r="B4" s="119" t="s">
        <v>1</v>
      </c>
      <c r="C4" s="119" t="s">
        <v>2</v>
      </c>
      <c r="D4" s="121" t="s">
        <v>89</v>
      </c>
      <c r="E4" s="121"/>
      <c r="F4" s="121"/>
      <c r="G4" s="121"/>
      <c r="H4" s="121" t="s">
        <v>90</v>
      </c>
      <c r="I4" s="121"/>
      <c r="J4" s="121"/>
      <c r="K4" s="121"/>
      <c r="L4" s="121"/>
      <c r="M4" s="121"/>
      <c r="N4" s="122" t="s">
        <v>109</v>
      </c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4"/>
    </row>
    <row r="5" spans="1:29" s="52" customFormat="1" ht="112.5" x14ac:dyDescent="0.25">
      <c r="A5" s="118"/>
      <c r="B5" s="120"/>
      <c r="C5" s="120"/>
      <c r="D5" s="82" t="s">
        <v>58</v>
      </c>
      <c r="E5" s="82" t="s">
        <v>59</v>
      </c>
      <c r="F5" s="82" t="s">
        <v>60</v>
      </c>
      <c r="G5" s="82" t="s">
        <v>61</v>
      </c>
      <c r="H5" s="82" t="s">
        <v>62</v>
      </c>
      <c r="I5" s="82" t="s">
        <v>66</v>
      </c>
      <c r="J5" s="82" t="s">
        <v>64</v>
      </c>
      <c r="K5" s="82" t="s">
        <v>112</v>
      </c>
      <c r="L5" s="82" t="s">
        <v>69</v>
      </c>
      <c r="M5" s="82" t="s">
        <v>78</v>
      </c>
      <c r="N5" s="82" t="s">
        <v>65</v>
      </c>
      <c r="O5" s="82" t="s">
        <v>53</v>
      </c>
      <c r="P5" s="82" t="s">
        <v>63</v>
      </c>
      <c r="Q5" s="82" t="s">
        <v>54</v>
      </c>
      <c r="R5" s="82" t="s">
        <v>114</v>
      </c>
      <c r="S5" s="82" t="s">
        <v>116</v>
      </c>
      <c r="T5" s="82" t="s">
        <v>55</v>
      </c>
      <c r="U5" s="82" t="s">
        <v>67</v>
      </c>
      <c r="V5" s="82" t="s">
        <v>56</v>
      </c>
      <c r="W5" s="83" t="s">
        <v>50</v>
      </c>
      <c r="X5" s="82" t="s">
        <v>68</v>
      </c>
      <c r="Y5" s="82" t="s">
        <v>111</v>
      </c>
      <c r="Z5" s="82" t="s">
        <v>52</v>
      </c>
      <c r="AA5" s="82" t="s">
        <v>115</v>
      </c>
      <c r="AB5" s="84" t="s">
        <v>51</v>
      </c>
      <c r="AC5" s="85" t="s">
        <v>57</v>
      </c>
    </row>
    <row r="6" spans="1:29" s="53" customFormat="1" ht="12.75" x14ac:dyDescent="0.25">
      <c r="A6" s="86">
        <v>1</v>
      </c>
      <c r="B6" s="87">
        <v>2</v>
      </c>
      <c r="C6" s="87">
        <v>3</v>
      </c>
      <c r="D6" s="87">
        <v>4</v>
      </c>
      <c r="E6" s="87">
        <v>5</v>
      </c>
      <c r="F6" s="87">
        <v>6</v>
      </c>
      <c r="G6" s="87">
        <v>7</v>
      </c>
      <c r="H6" s="87">
        <v>8</v>
      </c>
      <c r="I6" s="87">
        <v>9</v>
      </c>
      <c r="J6" s="87">
        <v>10</v>
      </c>
      <c r="K6" s="87">
        <v>11</v>
      </c>
      <c r="L6" s="87">
        <v>12</v>
      </c>
      <c r="M6" s="87">
        <v>13</v>
      </c>
      <c r="N6" s="87">
        <v>14</v>
      </c>
      <c r="O6" s="87">
        <v>15</v>
      </c>
      <c r="P6" s="87">
        <v>16</v>
      </c>
      <c r="Q6" s="87">
        <v>17</v>
      </c>
      <c r="R6" s="87">
        <v>18</v>
      </c>
      <c r="S6" s="87">
        <v>19</v>
      </c>
      <c r="T6" s="87">
        <v>20</v>
      </c>
      <c r="U6" s="87">
        <v>21</v>
      </c>
      <c r="V6" s="87">
        <v>22</v>
      </c>
      <c r="W6" s="87">
        <v>23</v>
      </c>
      <c r="X6" s="87">
        <v>24</v>
      </c>
      <c r="Y6" s="87">
        <v>25</v>
      </c>
      <c r="Z6" s="87">
        <v>26</v>
      </c>
      <c r="AA6" s="87">
        <v>27</v>
      </c>
      <c r="AB6" s="87">
        <v>28</v>
      </c>
      <c r="AC6" s="88">
        <v>29</v>
      </c>
    </row>
    <row r="7" spans="1:29" ht="15.75" x14ac:dyDescent="0.25">
      <c r="A7" s="89"/>
      <c r="B7" s="125" t="s">
        <v>15</v>
      </c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7"/>
    </row>
    <row r="8" spans="1:29" s="14" customFormat="1" ht="51" x14ac:dyDescent="0.25">
      <c r="A8" s="64" t="s">
        <v>3</v>
      </c>
      <c r="B8" s="54" t="s">
        <v>70</v>
      </c>
      <c r="C8" s="55"/>
      <c r="D8" s="56">
        <v>0</v>
      </c>
      <c r="E8" s="56">
        <v>0</v>
      </c>
      <c r="F8" s="56">
        <v>0</v>
      </c>
      <c r="G8" s="56">
        <v>0</v>
      </c>
      <c r="H8" s="56">
        <v>1</v>
      </c>
      <c r="I8" s="56">
        <v>1</v>
      </c>
      <c r="J8" s="56">
        <v>1</v>
      </c>
      <c r="K8" s="56">
        <v>0</v>
      </c>
      <c r="L8" s="56">
        <v>1</v>
      </c>
      <c r="M8" s="56">
        <v>0</v>
      </c>
      <c r="N8" s="56">
        <v>0</v>
      </c>
      <c r="O8" s="56">
        <v>1</v>
      </c>
      <c r="P8" s="56">
        <v>1</v>
      </c>
      <c r="Q8" s="56">
        <v>1</v>
      </c>
      <c r="R8" s="56">
        <v>1</v>
      </c>
      <c r="S8" s="56">
        <v>1</v>
      </c>
      <c r="T8" s="56">
        <v>1</v>
      </c>
      <c r="U8" s="56">
        <v>0</v>
      </c>
      <c r="V8" s="56">
        <v>0</v>
      </c>
      <c r="W8" s="56">
        <v>1</v>
      </c>
      <c r="X8" s="56">
        <v>0</v>
      </c>
      <c r="Y8" s="56">
        <v>0</v>
      </c>
      <c r="Z8" s="56">
        <v>0</v>
      </c>
      <c r="AA8" s="56">
        <v>1</v>
      </c>
      <c r="AB8" s="57">
        <v>1</v>
      </c>
      <c r="AC8" s="65">
        <v>1</v>
      </c>
    </row>
    <row r="9" spans="1:29" s="20" customFormat="1" ht="76.5" customHeight="1" x14ac:dyDescent="0.2">
      <c r="A9" s="66" t="s">
        <v>4</v>
      </c>
      <c r="B9" s="54" t="s">
        <v>113</v>
      </c>
      <c r="C9" s="55" t="s">
        <v>110</v>
      </c>
      <c r="D9" s="56">
        <v>1</v>
      </c>
      <c r="E9" s="56">
        <v>0</v>
      </c>
      <c r="F9" s="56">
        <v>1</v>
      </c>
      <c r="G9" s="56">
        <v>0</v>
      </c>
      <c r="H9" s="56">
        <v>1</v>
      </c>
      <c r="I9" s="56">
        <v>0</v>
      </c>
      <c r="J9" s="56">
        <v>1</v>
      </c>
      <c r="K9" s="56">
        <v>0</v>
      </c>
      <c r="L9" s="56">
        <v>1</v>
      </c>
      <c r="M9" s="56" t="s">
        <v>72</v>
      </c>
      <c r="N9" s="56">
        <v>1</v>
      </c>
      <c r="O9" s="58">
        <v>1</v>
      </c>
      <c r="P9" s="56">
        <v>1</v>
      </c>
      <c r="Q9" s="56">
        <v>1</v>
      </c>
      <c r="R9" s="56">
        <v>1</v>
      </c>
      <c r="S9" s="56">
        <v>1</v>
      </c>
      <c r="T9" s="56">
        <v>1</v>
      </c>
      <c r="U9" s="56">
        <v>0</v>
      </c>
      <c r="V9" s="56">
        <v>0</v>
      </c>
      <c r="W9" s="56">
        <v>0</v>
      </c>
      <c r="X9" s="56">
        <v>1</v>
      </c>
      <c r="Y9" s="56" t="s">
        <v>72</v>
      </c>
      <c r="Z9" s="56">
        <v>0</v>
      </c>
      <c r="AA9" s="56">
        <v>0</v>
      </c>
      <c r="AB9" s="57">
        <v>1</v>
      </c>
      <c r="AC9" s="65">
        <v>0</v>
      </c>
    </row>
    <row r="10" spans="1:29" ht="252.75" customHeight="1" x14ac:dyDescent="0.25">
      <c r="A10" s="64" t="s">
        <v>5</v>
      </c>
      <c r="B10" s="54" t="s">
        <v>6</v>
      </c>
      <c r="C10" s="55" t="s">
        <v>7</v>
      </c>
      <c r="D10" s="56">
        <v>0</v>
      </c>
      <c r="E10" s="56">
        <v>0</v>
      </c>
      <c r="F10" s="56">
        <v>0</v>
      </c>
      <c r="G10" s="56">
        <v>0</v>
      </c>
      <c r="H10" s="56" t="s">
        <v>72</v>
      </c>
      <c r="I10" s="56" t="s">
        <v>72</v>
      </c>
      <c r="J10" s="56"/>
      <c r="K10" s="56" t="s">
        <v>72</v>
      </c>
      <c r="L10" s="56" t="s">
        <v>72</v>
      </c>
      <c r="M10" s="56" t="s">
        <v>72</v>
      </c>
      <c r="N10" s="56" t="s">
        <v>72</v>
      </c>
      <c r="O10" s="56" t="s">
        <v>72</v>
      </c>
      <c r="P10" s="56" t="s">
        <v>72</v>
      </c>
      <c r="Q10" s="56" t="s">
        <v>72</v>
      </c>
      <c r="R10" s="56" t="s">
        <v>72</v>
      </c>
      <c r="S10" s="56" t="s">
        <v>72</v>
      </c>
      <c r="T10" s="56" t="s">
        <v>72</v>
      </c>
      <c r="U10" s="56" t="s">
        <v>72</v>
      </c>
      <c r="V10" s="56" t="s">
        <v>72</v>
      </c>
      <c r="W10" s="56" t="s">
        <v>72</v>
      </c>
      <c r="X10" s="56" t="s">
        <v>72</v>
      </c>
      <c r="Y10" s="56" t="s">
        <v>72</v>
      </c>
      <c r="Z10" s="56" t="s">
        <v>72</v>
      </c>
      <c r="AA10" s="56" t="s">
        <v>72</v>
      </c>
      <c r="AB10" s="57" t="s">
        <v>72</v>
      </c>
      <c r="AC10" s="65" t="s">
        <v>72</v>
      </c>
    </row>
    <row r="11" spans="1:29" ht="76.5" x14ac:dyDescent="0.25">
      <c r="A11" s="64" t="s">
        <v>8</v>
      </c>
      <c r="B11" s="54" t="s">
        <v>9</v>
      </c>
      <c r="C11" s="55" t="s">
        <v>71</v>
      </c>
      <c r="D11" s="56">
        <v>1</v>
      </c>
      <c r="E11" s="56">
        <v>1</v>
      </c>
      <c r="F11" s="56">
        <v>1</v>
      </c>
      <c r="G11" s="56">
        <v>0</v>
      </c>
      <c r="H11" s="56" t="s">
        <v>72</v>
      </c>
      <c r="I11" s="56" t="s">
        <v>72</v>
      </c>
      <c r="J11" s="56" t="s">
        <v>72</v>
      </c>
      <c r="K11" s="56" t="s">
        <v>72</v>
      </c>
      <c r="L11" s="56" t="s">
        <v>72</v>
      </c>
      <c r="M11" s="56" t="s">
        <v>72</v>
      </c>
      <c r="N11" s="56" t="s">
        <v>72</v>
      </c>
      <c r="O11" s="56" t="s">
        <v>72</v>
      </c>
      <c r="P11" s="56" t="s">
        <v>72</v>
      </c>
      <c r="Q11" s="56" t="s">
        <v>72</v>
      </c>
      <c r="R11" s="56" t="s">
        <v>72</v>
      </c>
      <c r="S11" s="56" t="s">
        <v>72</v>
      </c>
      <c r="T11" s="56" t="s">
        <v>72</v>
      </c>
      <c r="U11" s="56" t="s">
        <v>72</v>
      </c>
      <c r="V11" s="56" t="s">
        <v>72</v>
      </c>
      <c r="W11" s="56" t="s">
        <v>72</v>
      </c>
      <c r="X11" s="56" t="s">
        <v>72</v>
      </c>
      <c r="Y11" s="56" t="s">
        <v>72</v>
      </c>
      <c r="Z11" s="56" t="s">
        <v>72</v>
      </c>
      <c r="AA11" s="56" t="s">
        <v>72</v>
      </c>
      <c r="AB11" s="59" t="s">
        <v>72</v>
      </c>
      <c r="AC11" s="65" t="s">
        <v>72</v>
      </c>
    </row>
    <row r="12" spans="1:29" ht="51" x14ac:dyDescent="0.25">
      <c r="A12" s="64" t="s">
        <v>10</v>
      </c>
      <c r="B12" s="54" t="s">
        <v>11</v>
      </c>
      <c r="C12" s="55" t="s">
        <v>91</v>
      </c>
      <c r="D12" s="56">
        <v>1</v>
      </c>
      <c r="E12" s="56">
        <v>1</v>
      </c>
      <c r="F12" s="56">
        <v>1</v>
      </c>
      <c r="G12" s="56">
        <v>1</v>
      </c>
      <c r="H12" s="56" t="s">
        <v>72</v>
      </c>
      <c r="I12" s="56" t="s">
        <v>72</v>
      </c>
      <c r="J12" s="56" t="s">
        <v>72</v>
      </c>
      <c r="K12" s="56" t="s">
        <v>72</v>
      </c>
      <c r="L12" s="56" t="s">
        <v>72</v>
      </c>
      <c r="M12" s="56" t="s">
        <v>72</v>
      </c>
      <c r="N12" s="56" t="s">
        <v>72</v>
      </c>
      <c r="O12" s="56" t="s">
        <v>72</v>
      </c>
      <c r="P12" s="56" t="s">
        <v>72</v>
      </c>
      <c r="Q12" s="56" t="s">
        <v>72</v>
      </c>
      <c r="R12" s="56" t="s">
        <v>72</v>
      </c>
      <c r="S12" s="56" t="s">
        <v>72</v>
      </c>
      <c r="T12" s="56" t="s">
        <v>72</v>
      </c>
      <c r="U12" s="56" t="s">
        <v>72</v>
      </c>
      <c r="V12" s="56" t="s">
        <v>72</v>
      </c>
      <c r="W12" s="56" t="s">
        <v>72</v>
      </c>
      <c r="X12" s="56" t="s">
        <v>72</v>
      </c>
      <c r="Y12" s="56" t="s">
        <v>72</v>
      </c>
      <c r="Z12" s="56" t="s">
        <v>72</v>
      </c>
      <c r="AA12" s="56" t="s">
        <v>72</v>
      </c>
      <c r="AB12" s="57" t="s">
        <v>72</v>
      </c>
      <c r="AC12" s="65" t="s">
        <v>72</v>
      </c>
    </row>
    <row r="13" spans="1:29" ht="77.25" customHeight="1" x14ac:dyDescent="0.25">
      <c r="A13" s="64" t="s">
        <v>12</v>
      </c>
      <c r="B13" s="54" t="s">
        <v>13</v>
      </c>
      <c r="C13" s="55" t="s">
        <v>92</v>
      </c>
      <c r="D13" s="56">
        <v>1</v>
      </c>
      <c r="E13" s="56">
        <v>0</v>
      </c>
      <c r="F13" s="56">
        <v>0</v>
      </c>
      <c r="G13" s="56">
        <v>0</v>
      </c>
      <c r="H13" s="56" t="s">
        <v>72</v>
      </c>
      <c r="I13" s="56" t="s">
        <v>72</v>
      </c>
      <c r="J13" s="56" t="s">
        <v>72</v>
      </c>
      <c r="K13" s="56" t="s">
        <v>72</v>
      </c>
      <c r="L13" s="56" t="s">
        <v>72</v>
      </c>
      <c r="M13" s="56" t="s">
        <v>72</v>
      </c>
      <c r="N13" s="56" t="s">
        <v>72</v>
      </c>
      <c r="O13" s="56" t="s">
        <v>72</v>
      </c>
      <c r="P13" s="56" t="s">
        <v>72</v>
      </c>
      <c r="Q13" s="56" t="s">
        <v>72</v>
      </c>
      <c r="R13" s="56" t="s">
        <v>72</v>
      </c>
      <c r="S13" s="56" t="s">
        <v>72</v>
      </c>
      <c r="T13" s="56" t="s">
        <v>72</v>
      </c>
      <c r="U13" s="56" t="s">
        <v>72</v>
      </c>
      <c r="V13" s="56" t="s">
        <v>72</v>
      </c>
      <c r="W13" s="56">
        <v>1</v>
      </c>
      <c r="X13" s="56">
        <v>1</v>
      </c>
      <c r="Y13" s="56">
        <v>0</v>
      </c>
      <c r="Z13" s="56">
        <v>0</v>
      </c>
      <c r="AA13" s="56">
        <v>0</v>
      </c>
      <c r="AB13" s="57">
        <v>0</v>
      </c>
      <c r="AC13" s="65">
        <v>1</v>
      </c>
    </row>
    <row r="14" spans="1:29" s="4" customFormat="1" ht="12.75" x14ac:dyDescent="0.2">
      <c r="A14" s="95"/>
      <c r="B14" s="90" t="s">
        <v>76</v>
      </c>
      <c r="C14" s="90"/>
      <c r="D14" s="92">
        <f>SUM(D8:D13)</f>
        <v>4</v>
      </c>
      <c r="E14" s="92">
        <f t="shared" ref="E14:M14" si="0">SUM(E8:E13)</f>
        <v>2</v>
      </c>
      <c r="F14" s="92">
        <f t="shared" si="0"/>
        <v>3</v>
      </c>
      <c r="G14" s="92">
        <f t="shared" si="0"/>
        <v>1</v>
      </c>
      <c r="H14" s="92">
        <f t="shared" si="0"/>
        <v>2</v>
      </c>
      <c r="I14" s="92">
        <f t="shared" si="0"/>
        <v>1</v>
      </c>
      <c r="J14" s="92">
        <f t="shared" si="0"/>
        <v>2</v>
      </c>
      <c r="K14" s="92">
        <f t="shared" si="0"/>
        <v>0</v>
      </c>
      <c r="L14" s="92">
        <f t="shared" si="0"/>
        <v>2</v>
      </c>
      <c r="M14" s="92">
        <f t="shared" si="0"/>
        <v>0</v>
      </c>
      <c r="N14" s="92">
        <f>SUM(N8:N13)</f>
        <v>1</v>
      </c>
      <c r="O14" s="92">
        <f t="shared" ref="O14:Q14" si="1">SUM(O8:O13)</f>
        <v>2</v>
      </c>
      <c r="P14" s="92">
        <f>SUM(P8:P13)</f>
        <v>2</v>
      </c>
      <c r="Q14" s="92">
        <f t="shared" si="1"/>
        <v>2</v>
      </c>
      <c r="R14" s="92">
        <f t="shared" ref="R14:X14" si="2">SUM(R8:R13)</f>
        <v>2</v>
      </c>
      <c r="S14" s="92">
        <f t="shared" si="2"/>
        <v>2</v>
      </c>
      <c r="T14" s="92">
        <f t="shared" si="2"/>
        <v>2</v>
      </c>
      <c r="U14" s="92">
        <f t="shared" si="2"/>
        <v>0</v>
      </c>
      <c r="V14" s="92">
        <f t="shared" si="2"/>
        <v>0</v>
      </c>
      <c r="W14" s="92">
        <f t="shared" si="2"/>
        <v>2</v>
      </c>
      <c r="X14" s="92">
        <f t="shared" si="2"/>
        <v>2</v>
      </c>
      <c r="Y14" s="92">
        <f t="shared" ref="Y14" si="3">SUM(Y8:Y13)</f>
        <v>0</v>
      </c>
      <c r="Z14" s="92">
        <f>SUM(Z8:Z13)</f>
        <v>0</v>
      </c>
      <c r="AA14" s="92">
        <f t="shared" ref="AA14" si="4">SUM(AA8:AA13)</f>
        <v>1</v>
      </c>
      <c r="AB14" s="93">
        <f>SUM(AB8:AB13)</f>
        <v>2</v>
      </c>
      <c r="AC14" s="94">
        <f>SUM(AC8:AC13)</f>
        <v>2</v>
      </c>
    </row>
    <row r="15" spans="1:29" s="4" customFormat="1" ht="25.5" x14ac:dyDescent="0.2">
      <c r="A15" s="67"/>
      <c r="B15" s="38" t="s">
        <v>84</v>
      </c>
      <c r="C15" s="45"/>
      <c r="D15" s="39">
        <f>(D14/6)</f>
        <v>0.66666666666666663</v>
      </c>
      <c r="E15" s="39">
        <f>(E14/6)</f>
        <v>0.33333333333333331</v>
      </c>
      <c r="F15" s="39">
        <f>(F14/6)</f>
        <v>0.5</v>
      </c>
      <c r="G15" s="39">
        <f>(G14/6)</f>
        <v>0.16666666666666666</v>
      </c>
      <c r="H15" s="39">
        <f>(H14/2)</f>
        <v>1</v>
      </c>
      <c r="I15" s="39">
        <f>(I14/2)</f>
        <v>0.5</v>
      </c>
      <c r="J15" s="39">
        <f>(J14/2)</f>
        <v>1</v>
      </c>
      <c r="K15" s="39">
        <f t="shared" ref="K15:M15" si="5">(K14/2)</f>
        <v>0</v>
      </c>
      <c r="L15" s="39">
        <f t="shared" si="5"/>
        <v>1</v>
      </c>
      <c r="M15" s="39">
        <f t="shared" si="5"/>
        <v>0</v>
      </c>
      <c r="N15" s="39">
        <f>(N14/2)</f>
        <v>0.5</v>
      </c>
      <c r="O15" s="39">
        <f>(O14/2)</f>
        <v>1</v>
      </c>
      <c r="P15" s="39">
        <f>(P14/2)</f>
        <v>1</v>
      </c>
      <c r="Q15" s="39">
        <f>(Q14/2)</f>
        <v>1</v>
      </c>
      <c r="R15" s="39">
        <f>(R14/2)</f>
        <v>1</v>
      </c>
      <c r="S15" s="39">
        <f t="shared" ref="S15" si="6">(S14/2)</f>
        <v>1</v>
      </c>
      <c r="T15" s="39">
        <f>(T14/2)</f>
        <v>1</v>
      </c>
      <c r="U15" s="39">
        <f>(U14/2)</f>
        <v>0</v>
      </c>
      <c r="V15" s="39">
        <f>(V14/2)</f>
        <v>0</v>
      </c>
      <c r="W15" s="39">
        <f>(W14/3)</f>
        <v>0.66666666666666663</v>
      </c>
      <c r="X15" s="39">
        <f>(X14/3)</f>
        <v>0.66666666666666663</v>
      </c>
      <c r="Y15" s="39">
        <f>(Y14/2)</f>
        <v>0</v>
      </c>
      <c r="Z15" s="39">
        <f>(Z14/3)</f>
        <v>0</v>
      </c>
      <c r="AA15" s="39">
        <f>(AA14/3)</f>
        <v>0.33333333333333331</v>
      </c>
      <c r="AB15" s="39">
        <f>(AB14/3)</f>
        <v>0.66666666666666663</v>
      </c>
      <c r="AC15" s="68">
        <f>(AC14/3)</f>
        <v>0.66666666666666663</v>
      </c>
    </row>
    <row r="16" spans="1:29" s="4" customFormat="1" ht="12.75" hidden="1" x14ac:dyDescent="0.2">
      <c r="A16" s="69"/>
      <c r="B16" s="17" t="s">
        <v>117</v>
      </c>
      <c r="C16" s="22"/>
      <c r="D16" s="23">
        <v>6</v>
      </c>
      <c r="E16" s="23">
        <v>6</v>
      </c>
      <c r="F16" s="23">
        <v>6</v>
      </c>
      <c r="G16" s="23">
        <v>6</v>
      </c>
      <c r="H16" s="23">
        <v>2</v>
      </c>
      <c r="I16" s="23">
        <v>2</v>
      </c>
      <c r="J16" s="23">
        <v>2</v>
      </c>
      <c r="K16" s="23">
        <v>2</v>
      </c>
      <c r="L16" s="23">
        <v>2</v>
      </c>
      <c r="M16" s="23">
        <v>2</v>
      </c>
      <c r="N16" s="23">
        <v>2</v>
      </c>
      <c r="O16" s="23">
        <v>2</v>
      </c>
      <c r="P16" s="23">
        <v>2</v>
      </c>
      <c r="Q16" s="23">
        <v>2</v>
      </c>
      <c r="R16" s="23">
        <v>2</v>
      </c>
      <c r="S16" s="23">
        <v>2</v>
      </c>
      <c r="T16" s="23">
        <v>2</v>
      </c>
      <c r="U16" s="23">
        <v>2</v>
      </c>
      <c r="V16" s="23">
        <v>2</v>
      </c>
      <c r="W16" s="23">
        <v>3</v>
      </c>
      <c r="X16" s="23">
        <v>3</v>
      </c>
      <c r="Y16" s="23">
        <v>2</v>
      </c>
      <c r="Z16" s="23">
        <v>3</v>
      </c>
      <c r="AA16" s="23">
        <v>3</v>
      </c>
      <c r="AB16" s="23">
        <v>3</v>
      </c>
      <c r="AC16" s="70">
        <v>3</v>
      </c>
    </row>
    <row r="17" spans="1:29" ht="15.75" x14ac:dyDescent="0.25">
      <c r="A17" s="89"/>
      <c r="B17" s="128" t="s">
        <v>14</v>
      </c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P17" s="129"/>
      <c r="Q17" s="129"/>
      <c r="R17" s="129"/>
      <c r="S17" s="129"/>
      <c r="T17" s="129"/>
      <c r="U17" s="129"/>
      <c r="V17" s="129"/>
      <c r="W17" s="129"/>
      <c r="X17" s="129"/>
      <c r="Y17" s="129"/>
      <c r="Z17" s="129"/>
      <c r="AA17" s="129"/>
      <c r="AB17" s="129"/>
      <c r="AC17" s="130"/>
    </row>
    <row r="18" spans="1:29" ht="51" x14ac:dyDescent="0.25">
      <c r="A18" s="64" t="s">
        <v>16</v>
      </c>
      <c r="B18" s="54" t="s">
        <v>17</v>
      </c>
      <c r="C18" s="60" t="s">
        <v>85</v>
      </c>
      <c r="D18" s="56">
        <v>1</v>
      </c>
      <c r="E18" s="56">
        <v>1</v>
      </c>
      <c r="F18" s="56">
        <v>0</v>
      </c>
      <c r="G18" s="56">
        <v>1</v>
      </c>
      <c r="H18" s="56" t="s">
        <v>72</v>
      </c>
      <c r="I18" s="56" t="s">
        <v>72</v>
      </c>
      <c r="J18" s="56" t="s">
        <v>72</v>
      </c>
      <c r="K18" s="56" t="s">
        <v>72</v>
      </c>
      <c r="L18" s="56" t="s">
        <v>72</v>
      </c>
      <c r="M18" s="56" t="s">
        <v>72</v>
      </c>
      <c r="N18" s="56" t="s">
        <v>72</v>
      </c>
      <c r="O18" s="56" t="s">
        <v>72</v>
      </c>
      <c r="P18" s="56" t="s">
        <v>72</v>
      </c>
      <c r="Q18" s="56" t="s">
        <v>72</v>
      </c>
      <c r="R18" s="56" t="s">
        <v>72</v>
      </c>
      <c r="S18" s="56" t="s">
        <v>72</v>
      </c>
      <c r="T18" s="56" t="s">
        <v>72</v>
      </c>
      <c r="U18" s="56">
        <v>1</v>
      </c>
      <c r="V18" s="56" t="s">
        <v>72</v>
      </c>
      <c r="W18" s="56">
        <v>1</v>
      </c>
      <c r="X18" s="56">
        <v>1</v>
      </c>
      <c r="Y18" s="56">
        <v>1</v>
      </c>
      <c r="Z18" s="56">
        <v>1</v>
      </c>
      <c r="AA18" s="56">
        <v>1</v>
      </c>
      <c r="AB18" s="57">
        <v>0</v>
      </c>
      <c r="AC18" s="65">
        <v>0</v>
      </c>
    </row>
    <row r="19" spans="1:29" ht="191.25" customHeight="1" x14ac:dyDescent="0.25">
      <c r="A19" s="64" t="s">
        <v>18</v>
      </c>
      <c r="B19" s="54" t="s">
        <v>19</v>
      </c>
      <c r="C19" s="60" t="s">
        <v>85</v>
      </c>
      <c r="D19" s="56">
        <v>1</v>
      </c>
      <c r="E19" s="56">
        <v>1</v>
      </c>
      <c r="F19" s="56">
        <v>1</v>
      </c>
      <c r="G19" s="56">
        <v>1</v>
      </c>
      <c r="H19" s="56">
        <v>1</v>
      </c>
      <c r="I19" s="56">
        <v>1</v>
      </c>
      <c r="J19" s="56">
        <v>1</v>
      </c>
      <c r="K19" s="56">
        <v>1</v>
      </c>
      <c r="L19" s="56">
        <v>1</v>
      </c>
      <c r="M19" s="56">
        <v>1</v>
      </c>
      <c r="N19" s="56">
        <v>1</v>
      </c>
      <c r="O19" s="56">
        <v>1</v>
      </c>
      <c r="P19" s="56">
        <v>1</v>
      </c>
      <c r="Q19" s="56">
        <v>1</v>
      </c>
      <c r="R19" s="56">
        <v>1</v>
      </c>
      <c r="S19" s="56">
        <v>1</v>
      </c>
      <c r="T19" s="56">
        <v>1</v>
      </c>
      <c r="U19" s="56">
        <v>1</v>
      </c>
      <c r="V19" s="56">
        <v>1</v>
      </c>
      <c r="W19" s="56">
        <v>1</v>
      </c>
      <c r="X19" s="56">
        <v>1</v>
      </c>
      <c r="Y19" s="56">
        <v>1</v>
      </c>
      <c r="Z19" s="56">
        <v>1</v>
      </c>
      <c r="AA19" s="56">
        <v>0</v>
      </c>
      <c r="AB19" s="57">
        <v>1</v>
      </c>
      <c r="AC19" s="65">
        <v>1</v>
      </c>
    </row>
    <row r="20" spans="1:29" ht="153" x14ac:dyDescent="0.25">
      <c r="A20" s="64" t="s">
        <v>20</v>
      </c>
      <c r="B20" s="54" t="s">
        <v>21</v>
      </c>
      <c r="C20" s="60" t="s">
        <v>85</v>
      </c>
      <c r="D20" s="56">
        <v>1</v>
      </c>
      <c r="E20" s="56">
        <v>1</v>
      </c>
      <c r="F20" s="56">
        <v>1</v>
      </c>
      <c r="G20" s="56">
        <v>1</v>
      </c>
      <c r="H20" s="56" t="s">
        <v>72</v>
      </c>
      <c r="I20" s="56" t="s">
        <v>72</v>
      </c>
      <c r="J20" s="56" t="s">
        <v>72</v>
      </c>
      <c r="K20" s="56" t="s">
        <v>72</v>
      </c>
      <c r="L20" s="56" t="s">
        <v>72</v>
      </c>
      <c r="M20" s="56" t="s">
        <v>72</v>
      </c>
      <c r="N20" s="56" t="s">
        <v>72</v>
      </c>
      <c r="O20" s="56" t="s">
        <v>72</v>
      </c>
      <c r="P20" s="56" t="s">
        <v>72</v>
      </c>
      <c r="Q20" s="56" t="s">
        <v>72</v>
      </c>
      <c r="R20" s="56" t="s">
        <v>72</v>
      </c>
      <c r="S20" s="56" t="s">
        <v>72</v>
      </c>
      <c r="T20" s="56" t="s">
        <v>72</v>
      </c>
      <c r="U20" s="56" t="s">
        <v>72</v>
      </c>
      <c r="V20" s="56" t="s">
        <v>72</v>
      </c>
      <c r="W20" s="56" t="s">
        <v>72</v>
      </c>
      <c r="X20" s="56" t="s">
        <v>72</v>
      </c>
      <c r="Y20" s="56" t="s">
        <v>72</v>
      </c>
      <c r="Z20" s="56" t="s">
        <v>72</v>
      </c>
      <c r="AA20" s="56" t="s">
        <v>72</v>
      </c>
      <c r="AB20" s="57" t="s">
        <v>72</v>
      </c>
      <c r="AC20" s="65" t="s">
        <v>72</v>
      </c>
    </row>
    <row r="21" spans="1:29" ht="114.75" x14ac:dyDescent="0.25">
      <c r="A21" s="64" t="s">
        <v>22</v>
      </c>
      <c r="B21" s="54" t="s">
        <v>24</v>
      </c>
      <c r="C21" s="60" t="s">
        <v>85</v>
      </c>
      <c r="D21" s="56">
        <v>1</v>
      </c>
      <c r="E21" s="56">
        <v>0</v>
      </c>
      <c r="F21" s="56">
        <v>0</v>
      </c>
      <c r="G21" s="56">
        <v>0</v>
      </c>
      <c r="H21" s="56" t="s">
        <v>72</v>
      </c>
      <c r="I21" s="56" t="s">
        <v>72</v>
      </c>
      <c r="J21" s="56" t="s">
        <v>72</v>
      </c>
      <c r="K21" s="56" t="s">
        <v>72</v>
      </c>
      <c r="L21" s="56" t="s">
        <v>72</v>
      </c>
      <c r="M21" s="56" t="s">
        <v>72</v>
      </c>
      <c r="N21" s="56" t="s">
        <v>72</v>
      </c>
      <c r="O21" s="56" t="s">
        <v>72</v>
      </c>
      <c r="P21" s="56" t="s">
        <v>72</v>
      </c>
      <c r="Q21" s="56" t="s">
        <v>72</v>
      </c>
      <c r="R21" s="56" t="s">
        <v>72</v>
      </c>
      <c r="S21" s="56" t="s">
        <v>72</v>
      </c>
      <c r="T21" s="56" t="s">
        <v>72</v>
      </c>
      <c r="U21" s="56">
        <v>1</v>
      </c>
      <c r="V21" s="56" t="s">
        <v>72</v>
      </c>
      <c r="W21" s="56">
        <v>1</v>
      </c>
      <c r="X21" s="56">
        <v>1</v>
      </c>
      <c r="Y21" s="56">
        <v>1</v>
      </c>
      <c r="Z21" s="56">
        <v>0</v>
      </c>
      <c r="AA21" s="56">
        <v>0</v>
      </c>
      <c r="AB21" s="57">
        <v>0</v>
      </c>
      <c r="AC21" s="71">
        <v>0</v>
      </c>
    </row>
    <row r="22" spans="1:29" ht="51" x14ac:dyDescent="0.25">
      <c r="A22" s="64" t="s">
        <v>23</v>
      </c>
      <c r="B22" s="54" t="s">
        <v>25</v>
      </c>
      <c r="C22" s="60" t="s">
        <v>74</v>
      </c>
      <c r="D22" s="56">
        <v>1</v>
      </c>
      <c r="E22" s="56">
        <v>1</v>
      </c>
      <c r="F22" s="56">
        <v>1</v>
      </c>
      <c r="G22" s="56">
        <v>1</v>
      </c>
      <c r="H22" s="56">
        <v>1</v>
      </c>
      <c r="I22" s="56">
        <v>1</v>
      </c>
      <c r="J22" s="56">
        <v>1</v>
      </c>
      <c r="K22" s="56">
        <v>0</v>
      </c>
      <c r="L22" s="56">
        <v>1</v>
      </c>
      <c r="M22" s="56">
        <v>1</v>
      </c>
      <c r="N22" s="56">
        <v>1</v>
      </c>
      <c r="O22" s="56">
        <v>1</v>
      </c>
      <c r="P22" s="56">
        <v>1</v>
      </c>
      <c r="Q22" s="56">
        <v>1</v>
      </c>
      <c r="R22" s="56">
        <v>1</v>
      </c>
      <c r="S22" s="56">
        <v>1</v>
      </c>
      <c r="T22" s="56">
        <v>1</v>
      </c>
      <c r="U22" s="56">
        <v>1</v>
      </c>
      <c r="V22" s="56">
        <v>1</v>
      </c>
      <c r="W22" s="56">
        <v>1</v>
      </c>
      <c r="X22" s="56">
        <v>1</v>
      </c>
      <c r="Y22" s="56">
        <v>1</v>
      </c>
      <c r="Z22" s="56">
        <v>1</v>
      </c>
      <c r="AA22" s="56">
        <v>0</v>
      </c>
      <c r="AB22" s="57">
        <v>1</v>
      </c>
      <c r="AC22" s="65">
        <v>1</v>
      </c>
    </row>
    <row r="23" spans="1:29" ht="89.25" x14ac:dyDescent="0.25">
      <c r="A23" s="64" t="s">
        <v>26</v>
      </c>
      <c r="B23" s="54" t="s">
        <v>27</v>
      </c>
      <c r="C23" s="60" t="s">
        <v>87</v>
      </c>
      <c r="D23" s="56">
        <v>1</v>
      </c>
      <c r="E23" s="56">
        <v>1</v>
      </c>
      <c r="F23" s="56">
        <v>1</v>
      </c>
      <c r="G23" s="56">
        <v>0</v>
      </c>
      <c r="H23" s="56" t="s">
        <v>72</v>
      </c>
      <c r="I23" s="56" t="s">
        <v>72</v>
      </c>
      <c r="J23" s="56" t="s">
        <v>72</v>
      </c>
      <c r="K23" s="56" t="s">
        <v>72</v>
      </c>
      <c r="L23" s="56" t="s">
        <v>72</v>
      </c>
      <c r="M23" s="56" t="s">
        <v>72</v>
      </c>
      <c r="N23" s="56" t="s">
        <v>72</v>
      </c>
      <c r="O23" s="56" t="s">
        <v>72</v>
      </c>
      <c r="P23" s="56" t="s">
        <v>72</v>
      </c>
      <c r="Q23" s="56" t="s">
        <v>72</v>
      </c>
      <c r="R23" s="56" t="s">
        <v>72</v>
      </c>
      <c r="S23" s="56" t="s">
        <v>72</v>
      </c>
      <c r="T23" s="56" t="s">
        <v>72</v>
      </c>
      <c r="U23" s="56" t="s">
        <v>72</v>
      </c>
      <c r="V23" s="56" t="s">
        <v>72</v>
      </c>
      <c r="W23" s="56" t="s">
        <v>72</v>
      </c>
      <c r="X23" s="56" t="s">
        <v>72</v>
      </c>
      <c r="Y23" s="56" t="s">
        <v>72</v>
      </c>
      <c r="Z23" s="56" t="s">
        <v>72</v>
      </c>
      <c r="AA23" s="56" t="s">
        <v>72</v>
      </c>
      <c r="AB23" s="57" t="s">
        <v>72</v>
      </c>
      <c r="AC23" s="65" t="s">
        <v>72</v>
      </c>
    </row>
    <row r="24" spans="1:29" ht="38.25" x14ac:dyDescent="0.25">
      <c r="A24" s="64" t="s">
        <v>28</v>
      </c>
      <c r="B24" s="54" t="s">
        <v>29</v>
      </c>
      <c r="C24" s="60" t="s">
        <v>86</v>
      </c>
      <c r="D24" s="56">
        <v>1</v>
      </c>
      <c r="E24" s="56">
        <v>1</v>
      </c>
      <c r="F24" s="56">
        <v>1</v>
      </c>
      <c r="G24" s="56">
        <v>0</v>
      </c>
      <c r="H24" s="56" t="s">
        <v>72</v>
      </c>
      <c r="I24" s="56" t="s">
        <v>72</v>
      </c>
      <c r="J24" s="56" t="s">
        <v>72</v>
      </c>
      <c r="K24" s="56" t="s">
        <v>72</v>
      </c>
      <c r="L24" s="56" t="s">
        <v>72</v>
      </c>
      <c r="M24" s="56" t="s">
        <v>72</v>
      </c>
      <c r="N24" s="56" t="s">
        <v>72</v>
      </c>
      <c r="O24" s="56" t="s">
        <v>72</v>
      </c>
      <c r="P24" s="56" t="s">
        <v>72</v>
      </c>
      <c r="Q24" s="56" t="s">
        <v>72</v>
      </c>
      <c r="R24" s="56" t="s">
        <v>72</v>
      </c>
      <c r="S24" s="56" t="s">
        <v>72</v>
      </c>
      <c r="T24" s="56" t="s">
        <v>72</v>
      </c>
      <c r="U24" s="56" t="s">
        <v>72</v>
      </c>
      <c r="V24" s="56" t="s">
        <v>72</v>
      </c>
      <c r="W24" s="56" t="s">
        <v>72</v>
      </c>
      <c r="X24" s="56" t="s">
        <v>72</v>
      </c>
      <c r="Y24" s="56" t="s">
        <v>72</v>
      </c>
      <c r="Z24" s="56" t="s">
        <v>72</v>
      </c>
      <c r="AA24" s="56" t="s">
        <v>72</v>
      </c>
      <c r="AB24" s="57" t="s">
        <v>72</v>
      </c>
      <c r="AC24" s="65" t="s">
        <v>72</v>
      </c>
    </row>
    <row r="25" spans="1:29" ht="51" x14ac:dyDescent="0.25">
      <c r="A25" s="64" t="s">
        <v>30</v>
      </c>
      <c r="B25" s="54" t="s">
        <v>31</v>
      </c>
      <c r="C25" s="60" t="s">
        <v>75</v>
      </c>
      <c r="D25" s="56">
        <v>1</v>
      </c>
      <c r="E25" s="56">
        <v>0</v>
      </c>
      <c r="F25" s="56">
        <v>0</v>
      </c>
      <c r="G25" s="56">
        <v>1</v>
      </c>
      <c r="H25" s="56" t="s">
        <v>72</v>
      </c>
      <c r="I25" s="56" t="s">
        <v>72</v>
      </c>
      <c r="J25" s="56" t="s">
        <v>72</v>
      </c>
      <c r="K25" s="56" t="s">
        <v>72</v>
      </c>
      <c r="L25" s="56" t="s">
        <v>72</v>
      </c>
      <c r="M25" s="56" t="s">
        <v>72</v>
      </c>
      <c r="N25" s="56" t="s">
        <v>72</v>
      </c>
      <c r="O25" s="56" t="s">
        <v>72</v>
      </c>
      <c r="P25" s="56" t="s">
        <v>72</v>
      </c>
      <c r="Q25" s="56" t="s">
        <v>72</v>
      </c>
      <c r="R25" s="56" t="s">
        <v>72</v>
      </c>
      <c r="S25" s="56" t="s">
        <v>72</v>
      </c>
      <c r="T25" s="56" t="s">
        <v>72</v>
      </c>
      <c r="U25" s="56" t="s">
        <v>72</v>
      </c>
      <c r="V25" s="56" t="s">
        <v>72</v>
      </c>
      <c r="W25" s="56">
        <v>1</v>
      </c>
      <c r="X25" s="56">
        <v>0</v>
      </c>
      <c r="Y25" s="56">
        <v>0</v>
      </c>
      <c r="Z25" s="56">
        <v>1</v>
      </c>
      <c r="AA25" s="56">
        <v>0</v>
      </c>
      <c r="AB25" s="57">
        <v>1</v>
      </c>
      <c r="AC25" s="65">
        <v>1</v>
      </c>
    </row>
    <row r="26" spans="1:29" s="8" customFormat="1" ht="19.5" customHeight="1" x14ac:dyDescent="0.25">
      <c r="A26" s="91"/>
      <c r="B26" s="90" t="s">
        <v>76</v>
      </c>
      <c r="C26" s="90"/>
      <c r="D26" s="92">
        <f t="shared" ref="D26:Q26" si="7">SUM(D18:D25)</f>
        <v>8</v>
      </c>
      <c r="E26" s="92">
        <f t="shared" si="7"/>
        <v>6</v>
      </c>
      <c r="F26" s="92">
        <f t="shared" si="7"/>
        <v>5</v>
      </c>
      <c r="G26" s="92">
        <f t="shared" si="7"/>
        <v>5</v>
      </c>
      <c r="H26" s="92">
        <f t="shared" si="7"/>
        <v>2</v>
      </c>
      <c r="I26" s="92">
        <f t="shared" si="7"/>
        <v>2</v>
      </c>
      <c r="J26" s="92">
        <f t="shared" si="7"/>
        <v>2</v>
      </c>
      <c r="K26" s="92">
        <f t="shared" ref="K26:M26" si="8">SUM(K18:K25)</f>
        <v>1</v>
      </c>
      <c r="L26" s="92">
        <f t="shared" si="8"/>
        <v>2</v>
      </c>
      <c r="M26" s="92">
        <f t="shared" si="8"/>
        <v>2</v>
      </c>
      <c r="N26" s="92">
        <f>SUM(N18:N25)</f>
        <v>2</v>
      </c>
      <c r="O26" s="92">
        <f t="shared" si="7"/>
        <v>2</v>
      </c>
      <c r="P26" s="92">
        <f>SUM(P18:P25)</f>
        <v>2</v>
      </c>
      <c r="Q26" s="92">
        <f t="shared" si="7"/>
        <v>2</v>
      </c>
      <c r="R26" s="92">
        <f t="shared" ref="R26:X26" si="9">SUM(R18:R25)</f>
        <v>2</v>
      </c>
      <c r="S26" s="92">
        <f t="shared" si="9"/>
        <v>2</v>
      </c>
      <c r="T26" s="92">
        <f t="shared" si="9"/>
        <v>2</v>
      </c>
      <c r="U26" s="92">
        <f t="shared" si="9"/>
        <v>4</v>
      </c>
      <c r="V26" s="92">
        <f t="shared" si="9"/>
        <v>2</v>
      </c>
      <c r="W26" s="92">
        <f t="shared" si="9"/>
        <v>5</v>
      </c>
      <c r="X26" s="92">
        <f t="shared" si="9"/>
        <v>4</v>
      </c>
      <c r="Y26" s="92">
        <f t="shared" ref="Y26" si="10">SUM(Y18:Y25)</f>
        <v>4</v>
      </c>
      <c r="Z26" s="92">
        <f>SUM(Z18:Z25)</f>
        <v>4</v>
      </c>
      <c r="AA26" s="92">
        <f t="shared" ref="AA26" si="11">SUM(AA18:AA25)</f>
        <v>1</v>
      </c>
      <c r="AB26" s="93">
        <f>SUM(AB18:AB25)</f>
        <v>3</v>
      </c>
      <c r="AC26" s="94">
        <f>SUM(AC18:AC25)</f>
        <v>3</v>
      </c>
    </row>
    <row r="27" spans="1:29" s="4" customFormat="1" ht="30" customHeight="1" x14ac:dyDescent="0.2">
      <c r="A27" s="67"/>
      <c r="B27" s="38" t="s">
        <v>79</v>
      </c>
      <c r="C27" s="38"/>
      <c r="D27" s="39">
        <f>(D26/8)</f>
        <v>1</v>
      </c>
      <c r="E27" s="39">
        <f t="shared" ref="E27" si="12">(E26/8)</f>
        <v>0.75</v>
      </c>
      <c r="F27" s="39">
        <v>0.63</v>
      </c>
      <c r="G27" s="39">
        <v>0.63</v>
      </c>
      <c r="H27" s="39">
        <f>(H26/2)</f>
        <v>1</v>
      </c>
      <c r="I27" s="39">
        <f t="shared" ref="I27:J27" si="13">(I26/2)</f>
        <v>1</v>
      </c>
      <c r="J27" s="39">
        <f t="shared" si="13"/>
        <v>1</v>
      </c>
      <c r="K27" s="39">
        <f t="shared" ref="K27:M27" si="14">(K26/2)</f>
        <v>0.5</v>
      </c>
      <c r="L27" s="39">
        <f t="shared" si="14"/>
        <v>1</v>
      </c>
      <c r="M27" s="39">
        <f t="shared" si="14"/>
        <v>1</v>
      </c>
      <c r="N27" s="39">
        <f>(N26/2)</f>
        <v>1</v>
      </c>
      <c r="O27" s="39">
        <f>(O26/2)</f>
        <v>1</v>
      </c>
      <c r="P27" s="39">
        <f>(P26/2)</f>
        <v>1</v>
      </c>
      <c r="Q27" s="39">
        <f>(Q26/2)</f>
        <v>1</v>
      </c>
      <c r="R27" s="39">
        <f>(R26/2)</f>
        <v>1</v>
      </c>
      <c r="S27" s="39">
        <f t="shared" ref="S27" si="15">(S26/2)</f>
        <v>1</v>
      </c>
      <c r="T27" s="39">
        <f>(T26/2)</f>
        <v>1</v>
      </c>
      <c r="U27" s="39">
        <f>(U26/4)</f>
        <v>1</v>
      </c>
      <c r="V27" s="39">
        <f>(V26/2)</f>
        <v>1</v>
      </c>
      <c r="W27" s="39">
        <f t="shared" ref="W27:AC27" si="16">(W26/5)</f>
        <v>1</v>
      </c>
      <c r="X27" s="39">
        <f t="shared" si="16"/>
        <v>0.8</v>
      </c>
      <c r="Y27" s="39">
        <f t="shared" si="16"/>
        <v>0.8</v>
      </c>
      <c r="Z27" s="39">
        <f t="shared" si="16"/>
        <v>0.8</v>
      </c>
      <c r="AA27" s="39">
        <f t="shared" si="16"/>
        <v>0.2</v>
      </c>
      <c r="AB27" s="40">
        <f t="shared" si="16"/>
        <v>0.6</v>
      </c>
      <c r="AC27" s="68">
        <f t="shared" si="16"/>
        <v>0.6</v>
      </c>
    </row>
    <row r="28" spans="1:29" s="4" customFormat="1" ht="30" hidden="1" customHeight="1" x14ac:dyDescent="0.2">
      <c r="A28" s="69"/>
      <c r="B28" s="17" t="s">
        <v>117</v>
      </c>
      <c r="C28" s="7"/>
      <c r="D28" s="24">
        <v>8</v>
      </c>
      <c r="E28" s="24">
        <v>8</v>
      </c>
      <c r="F28" s="24">
        <v>8</v>
      </c>
      <c r="G28" s="24">
        <v>8</v>
      </c>
      <c r="H28" s="24">
        <v>2</v>
      </c>
      <c r="I28" s="24">
        <v>2</v>
      </c>
      <c r="J28" s="24">
        <v>2</v>
      </c>
      <c r="K28" s="24">
        <v>2</v>
      </c>
      <c r="L28" s="24">
        <v>2</v>
      </c>
      <c r="M28" s="24">
        <v>2</v>
      </c>
      <c r="N28" s="24">
        <v>2</v>
      </c>
      <c r="O28" s="24">
        <v>2</v>
      </c>
      <c r="P28" s="24">
        <v>2</v>
      </c>
      <c r="Q28" s="24">
        <v>2</v>
      </c>
      <c r="R28" s="24">
        <v>2</v>
      </c>
      <c r="S28" s="24">
        <v>2</v>
      </c>
      <c r="T28" s="24">
        <v>2</v>
      </c>
      <c r="U28" s="24">
        <v>4</v>
      </c>
      <c r="V28" s="24">
        <v>2</v>
      </c>
      <c r="W28" s="24">
        <v>5</v>
      </c>
      <c r="X28" s="24">
        <v>5</v>
      </c>
      <c r="Y28" s="24">
        <v>5</v>
      </c>
      <c r="Z28" s="24">
        <v>5</v>
      </c>
      <c r="AA28" s="24">
        <v>5</v>
      </c>
      <c r="AB28" s="24">
        <v>5</v>
      </c>
      <c r="AC28" s="72">
        <v>5</v>
      </c>
    </row>
    <row r="29" spans="1:29" ht="15" customHeight="1" x14ac:dyDescent="0.25">
      <c r="A29" s="89"/>
      <c r="B29" s="128" t="s">
        <v>32</v>
      </c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  <c r="P29" s="129"/>
      <c r="Q29" s="129"/>
      <c r="R29" s="129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30"/>
    </row>
    <row r="30" spans="1:29" ht="178.5" x14ac:dyDescent="0.25">
      <c r="A30" s="64" t="s">
        <v>33</v>
      </c>
      <c r="B30" s="54" t="s">
        <v>34</v>
      </c>
      <c r="C30" s="60" t="s">
        <v>93</v>
      </c>
      <c r="D30" s="56">
        <v>1</v>
      </c>
      <c r="E30" s="58">
        <v>1</v>
      </c>
      <c r="F30" s="56">
        <v>1</v>
      </c>
      <c r="G30" s="56">
        <v>1</v>
      </c>
      <c r="H30" s="56">
        <v>1</v>
      </c>
      <c r="I30" s="56">
        <v>1</v>
      </c>
      <c r="J30" s="56">
        <v>1</v>
      </c>
      <c r="K30" s="56">
        <v>1</v>
      </c>
      <c r="L30" s="56">
        <v>1</v>
      </c>
      <c r="M30" s="56">
        <v>1</v>
      </c>
      <c r="N30" s="56">
        <v>1</v>
      </c>
      <c r="O30" s="56">
        <v>1</v>
      </c>
      <c r="P30" s="56">
        <v>1</v>
      </c>
      <c r="Q30" s="56">
        <v>1</v>
      </c>
      <c r="R30" s="56">
        <v>1</v>
      </c>
      <c r="S30" s="56">
        <v>1</v>
      </c>
      <c r="T30" s="56">
        <v>1</v>
      </c>
      <c r="U30" s="56">
        <v>1</v>
      </c>
      <c r="V30" s="56">
        <v>1</v>
      </c>
      <c r="W30" s="56">
        <v>1</v>
      </c>
      <c r="X30" s="56">
        <v>1</v>
      </c>
      <c r="Y30" s="56">
        <v>1</v>
      </c>
      <c r="Z30" s="56" t="s">
        <v>72</v>
      </c>
      <c r="AA30" s="56">
        <v>1</v>
      </c>
      <c r="AB30" s="57">
        <v>1</v>
      </c>
      <c r="AC30" s="65">
        <v>1</v>
      </c>
    </row>
    <row r="31" spans="1:29" ht="216.75" x14ac:dyDescent="0.25">
      <c r="A31" s="64" t="s">
        <v>35</v>
      </c>
      <c r="B31" s="54" t="s">
        <v>36</v>
      </c>
      <c r="C31" s="60" t="s">
        <v>93</v>
      </c>
      <c r="D31" s="56">
        <v>1</v>
      </c>
      <c r="E31" s="56">
        <v>1</v>
      </c>
      <c r="F31" s="56">
        <v>0</v>
      </c>
      <c r="G31" s="56">
        <v>1</v>
      </c>
      <c r="H31" s="56" t="s">
        <v>72</v>
      </c>
      <c r="I31" s="56" t="s">
        <v>72</v>
      </c>
      <c r="J31" s="56" t="s">
        <v>72</v>
      </c>
      <c r="K31" s="56" t="s">
        <v>72</v>
      </c>
      <c r="L31" s="56" t="s">
        <v>72</v>
      </c>
      <c r="M31" s="56" t="s">
        <v>72</v>
      </c>
      <c r="N31" s="56" t="s">
        <v>72</v>
      </c>
      <c r="O31" s="56" t="s">
        <v>72</v>
      </c>
      <c r="P31" s="56" t="s">
        <v>72</v>
      </c>
      <c r="Q31" s="56" t="s">
        <v>72</v>
      </c>
      <c r="R31" s="56" t="s">
        <v>72</v>
      </c>
      <c r="S31" s="56" t="s">
        <v>72</v>
      </c>
      <c r="T31" s="56" t="s">
        <v>72</v>
      </c>
      <c r="U31" s="56" t="s">
        <v>72</v>
      </c>
      <c r="V31" s="56" t="s">
        <v>72</v>
      </c>
      <c r="W31" s="56" t="s">
        <v>72</v>
      </c>
      <c r="X31" s="56" t="s">
        <v>72</v>
      </c>
      <c r="Y31" s="56" t="s">
        <v>72</v>
      </c>
      <c r="Z31" s="56" t="s">
        <v>72</v>
      </c>
      <c r="AA31" s="56" t="s">
        <v>72</v>
      </c>
      <c r="AB31" s="57" t="s">
        <v>72</v>
      </c>
      <c r="AC31" s="65" t="s">
        <v>72</v>
      </c>
    </row>
    <row r="32" spans="1:29" s="20" customFormat="1" ht="51" x14ac:dyDescent="0.2">
      <c r="A32" s="64" t="s">
        <v>37</v>
      </c>
      <c r="B32" s="54" t="s">
        <v>38</v>
      </c>
      <c r="C32" s="60" t="s">
        <v>94</v>
      </c>
      <c r="D32" s="56">
        <v>1</v>
      </c>
      <c r="E32" s="56">
        <v>1</v>
      </c>
      <c r="F32" s="56">
        <v>1</v>
      </c>
      <c r="G32" s="56">
        <v>1</v>
      </c>
      <c r="H32" s="56">
        <v>1</v>
      </c>
      <c r="I32" s="56">
        <v>1</v>
      </c>
      <c r="J32" s="56">
        <v>1</v>
      </c>
      <c r="K32" s="56">
        <v>1</v>
      </c>
      <c r="L32" s="56">
        <v>1</v>
      </c>
      <c r="M32" s="56">
        <v>1</v>
      </c>
      <c r="N32" s="56">
        <v>1</v>
      </c>
      <c r="O32" s="56">
        <v>1</v>
      </c>
      <c r="P32" s="56">
        <v>0</v>
      </c>
      <c r="Q32" s="56">
        <v>0</v>
      </c>
      <c r="R32" s="56">
        <v>0</v>
      </c>
      <c r="S32" s="56">
        <v>0</v>
      </c>
      <c r="T32" s="56">
        <v>1</v>
      </c>
      <c r="U32" s="56">
        <v>1</v>
      </c>
      <c r="V32" s="56">
        <v>0</v>
      </c>
      <c r="W32" s="56">
        <v>1</v>
      </c>
      <c r="X32" s="56">
        <v>1</v>
      </c>
      <c r="Y32" s="56">
        <v>1</v>
      </c>
      <c r="Z32" s="56">
        <v>1</v>
      </c>
      <c r="AA32" s="56">
        <v>0</v>
      </c>
      <c r="AB32" s="57">
        <v>1</v>
      </c>
      <c r="AC32" s="65">
        <v>1</v>
      </c>
    </row>
    <row r="33" spans="1:29" s="4" customFormat="1" ht="12.75" x14ac:dyDescent="0.2">
      <c r="A33" s="95"/>
      <c r="B33" s="90" t="s">
        <v>76</v>
      </c>
      <c r="C33" s="90"/>
      <c r="D33" s="92">
        <f t="shared" ref="D33:H33" si="17">SUM(D30:D32)</f>
        <v>3</v>
      </c>
      <c r="E33" s="92">
        <f t="shared" si="17"/>
        <v>3</v>
      </c>
      <c r="F33" s="92">
        <f t="shared" si="17"/>
        <v>2</v>
      </c>
      <c r="G33" s="92">
        <f t="shared" si="17"/>
        <v>3</v>
      </c>
      <c r="H33" s="92">
        <f t="shared" si="17"/>
        <v>2</v>
      </c>
      <c r="I33" s="92">
        <f t="shared" ref="I33:M33" si="18">SUM(I30:I32)</f>
        <v>2</v>
      </c>
      <c r="J33" s="92">
        <f t="shared" si="18"/>
        <v>2</v>
      </c>
      <c r="K33" s="92">
        <f t="shared" si="18"/>
        <v>2</v>
      </c>
      <c r="L33" s="92">
        <f t="shared" si="18"/>
        <v>2</v>
      </c>
      <c r="M33" s="92">
        <f t="shared" si="18"/>
        <v>2</v>
      </c>
      <c r="N33" s="92">
        <f>SUM(N30:N32)</f>
        <v>2</v>
      </c>
      <c r="O33" s="92">
        <f t="shared" ref="O33:AB33" si="19">SUM(O30:O32)</f>
        <v>2</v>
      </c>
      <c r="P33" s="92">
        <f>SUM(P30:P32)</f>
        <v>1</v>
      </c>
      <c r="Q33" s="92">
        <f t="shared" si="19"/>
        <v>1</v>
      </c>
      <c r="R33" s="92">
        <f t="shared" ref="R33:AA33" si="20">SUM(R30:R32)</f>
        <v>1</v>
      </c>
      <c r="S33" s="92">
        <f t="shared" si="20"/>
        <v>1</v>
      </c>
      <c r="T33" s="92">
        <f t="shared" si="20"/>
        <v>2</v>
      </c>
      <c r="U33" s="92">
        <f t="shared" si="20"/>
        <v>2</v>
      </c>
      <c r="V33" s="92">
        <f t="shared" si="20"/>
        <v>1</v>
      </c>
      <c r="W33" s="92">
        <f t="shared" si="20"/>
        <v>2</v>
      </c>
      <c r="X33" s="92">
        <f t="shared" si="20"/>
        <v>2</v>
      </c>
      <c r="Y33" s="92">
        <f t="shared" si="20"/>
        <v>2</v>
      </c>
      <c r="Z33" s="92">
        <f t="shared" si="20"/>
        <v>1</v>
      </c>
      <c r="AA33" s="92">
        <f t="shared" si="20"/>
        <v>1</v>
      </c>
      <c r="AB33" s="92">
        <f t="shared" si="19"/>
        <v>2</v>
      </c>
      <c r="AC33" s="94">
        <f>SUM(AC30:AC32)</f>
        <v>2</v>
      </c>
    </row>
    <row r="34" spans="1:29" s="4" customFormat="1" ht="25.5" x14ac:dyDescent="0.2">
      <c r="A34" s="67"/>
      <c r="B34" s="38" t="s">
        <v>80</v>
      </c>
      <c r="C34" s="38"/>
      <c r="D34" s="39">
        <f>(D33/3)</f>
        <v>1</v>
      </c>
      <c r="E34" s="39">
        <f t="shared" ref="E34" si="21">(E33/3)</f>
        <v>1</v>
      </c>
      <c r="F34" s="39">
        <v>0.67</v>
      </c>
      <c r="G34" s="39">
        <v>1</v>
      </c>
      <c r="H34" s="39">
        <f>(H33/2)</f>
        <v>1</v>
      </c>
      <c r="I34" s="39">
        <f t="shared" ref="I34:M34" si="22">(I33/2)</f>
        <v>1</v>
      </c>
      <c r="J34" s="39">
        <f t="shared" si="22"/>
        <v>1</v>
      </c>
      <c r="K34" s="39">
        <f t="shared" si="22"/>
        <v>1</v>
      </c>
      <c r="L34" s="39">
        <f t="shared" si="22"/>
        <v>1</v>
      </c>
      <c r="M34" s="39">
        <f t="shared" si="22"/>
        <v>1</v>
      </c>
      <c r="N34" s="39">
        <f>(N33/2)</f>
        <v>1</v>
      </c>
      <c r="O34" s="39">
        <f t="shared" ref="O34:AB34" si="23">(O33/2)</f>
        <v>1</v>
      </c>
      <c r="P34" s="39">
        <f>(P33/2)</f>
        <v>0.5</v>
      </c>
      <c r="Q34" s="39">
        <f t="shared" si="23"/>
        <v>0.5</v>
      </c>
      <c r="R34" s="39">
        <f t="shared" ref="R34:AA34" si="24">(R33/2)</f>
        <v>0.5</v>
      </c>
      <c r="S34" s="39">
        <f t="shared" si="24"/>
        <v>0.5</v>
      </c>
      <c r="T34" s="39">
        <f t="shared" si="24"/>
        <v>1</v>
      </c>
      <c r="U34" s="39">
        <f t="shared" si="24"/>
        <v>1</v>
      </c>
      <c r="V34" s="39">
        <f t="shared" si="24"/>
        <v>0.5</v>
      </c>
      <c r="W34" s="39">
        <f t="shared" si="24"/>
        <v>1</v>
      </c>
      <c r="X34" s="39">
        <f t="shared" si="24"/>
        <v>1</v>
      </c>
      <c r="Y34" s="39">
        <f t="shared" si="24"/>
        <v>1</v>
      </c>
      <c r="Z34" s="39">
        <f t="shared" si="24"/>
        <v>0.5</v>
      </c>
      <c r="AA34" s="39">
        <f t="shared" si="24"/>
        <v>0.5</v>
      </c>
      <c r="AB34" s="39">
        <f t="shared" si="23"/>
        <v>1</v>
      </c>
      <c r="AC34" s="68">
        <f>(AC33/2)</f>
        <v>1</v>
      </c>
    </row>
    <row r="35" spans="1:29" s="4" customFormat="1" ht="12.75" hidden="1" x14ac:dyDescent="0.2">
      <c r="A35" s="69"/>
      <c r="B35" s="17" t="s">
        <v>117</v>
      </c>
      <c r="C35" s="17"/>
      <c r="D35" s="23">
        <v>3</v>
      </c>
      <c r="E35" s="23">
        <v>3</v>
      </c>
      <c r="F35" s="23">
        <v>3</v>
      </c>
      <c r="G35" s="23">
        <v>3</v>
      </c>
      <c r="H35" s="23">
        <v>2</v>
      </c>
      <c r="I35" s="23">
        <v>2</v>
      </c>
      <c r="J35" s="23">
        <v>2</v>
      </c>
      <c r="K35" s="23">
        <v>2</v>
      </c>
      <c r="L35" s="23">
        <v>2</v>
      </c>
      <c r="M35" s="23">
        <v>2</v>
      </c>
      <c r="N35" s="23">
        <v>2</v>
      </c>
      <c r="O35" s="23">
        <v>2</v>
      </c>
      <c r="P35" s="23">
        <v>2</v>
      </c>
      <c r="Q35" s="23">
        <v>2</v>
      </c>
      <c r="R35" s="23">
        <v>2</v>
      </c>
      <c r="S35" s="23">
        <v>2</v>
      </c>
      <c r="T35" s="23">
        <v>2</v>
      </c>
      <c r="U35" s="23">
        <v>2</v>
      </c>
      <c r="V35" s="23">
        <v>2</v>
      </c>
      <c r="W35" s="23">
        <v>2</v>
      </c>
      <c r="X35" s="23">
        <v>2</v>
      </c>
      <c r="Y35" s="23">
        <v>2</v>
      </c>
      <c r="Z35" s="23">
        <v>2</v>
      </c>
      <c r="AA35" s="23">
        <v>2</v>
      </c>
      <c r="AB35" s="23">
        <v>2</v>
      </c>
      <c r="AC35" s="70">
        <v>2</v>
      </c>
    </row>
    <row r="36" spans="1:29" ht="15" customHeight="1" x14ac:dyDescent="0.25">
      <c r="A36" s="89"/>
      <c r="B36" s="128" t="s">
        <v>41</v>
      </c>
      <c r="C36" s="129"/>
      <c r="D36" s="129"/>
      <c r="E36" s="129"/>
      <c r="F36" s="129"/>
      <c r="G36" s="129"/>
      <c r="H36" s="129"/>
      <c r="I36" s="129"/>
      <c r="J36" s="129"/>
      <c r="K36" s="129"/>
      <c r="L36" s="129"/>
      <c r="M36" s="129"/>
      <c r="N36" s="129"/>
      <c r="O36" s="129"/>
      <c r="P36" s="129"/>
      <c r="Q36" s="129"/>
      <c r="R36" s="129"/>
      <c r="S36" s="129"/>
      <c r="T36" s="129"/>
      <c r="U36" s="129"/>
      <c r="V36" s="129"/>
      <c r="W36" s="129"/>
      <c r="X36" s="129"/>
      <c r="Y36" s="129"/>
      <c r="Z36" s="129"/>
      <c r="AA36" s="129"/>
      <c r="AB36" s="129"/>
      <c r="AC36" s="130"/>
    </row>
    <row r="37" spans="1:29" s="20" customFormat="1" ht="64.5" customHeight="1" x14ac:dyDescent="0.2">
      <c r="A37" s="64" t="s">
        <v>39</v>
      </c>
      <c r="B37" s="54" t="s">
        <v>40</v>
      </c>
      <c r="C37" s="60"/>
      <c r="D37" s="56">
        <v>0</v>
      </c>
      <c r="E37" s="56" t="s">
        <v>72</v>
      </c>
      <c r="F37" s="56" t="s">
        <v>72</v>
      </c>
      <c r="G37" s="60" t="s">
        <v>72</v>
      </c>
      <c r="H37" s="56" t="s">
        <v>72</v>
      </c>
      <c r="I37" s="56" t="s">
        <v>72</v>
      </c>
      <c r="J37" s="56" t="s">
        <v>72</v>
      </c>
      <c r="K37" s="56" t="s">
        <v>72</v>
      </c>
      <c r="L37" s="56" t="s">
        <v>72</v>
      </c>
      <c r="M37" s="56" t="s">
        <v>72</v>
      </c>
      <c r="N37" s="56" t="s">
        <v>72</v>
      </c>
      <c r="O37" s="56" t="s">
        <v>72</v>
      </c>
      <c r="P37" s="56" t="s">
        <v>72</v>
      </c>
      <c r="Q37" s="56" t="s">
        <v>72</v>
      </c>
      <c r="R37" s="56" t="s">
        <v>72</v>
      </c>
      <c r="S37" s="56" t="s">
        <v>72</v>
      </c>
      <c r="T37" s="56">
        <v>0</v>
      </c>
      <c r="U37" s="56" t="s">
        <v>72</v>
      </c>
      <c r="V37" s="56">
        <v>0</v>
      </c>
      <c r="W37" s="56" t="s">
        <v>72</v>
      </c>
      <c r="X37" s="56"/>
      <c r="Y37" s="56">
        <v>1</v>
      </c>
      <c r="Z37" s="56" t="s">
        <v>72</v>
      </c>
      <c r="AA37" s="56" t="s">
        <v>72</v>
      </c>
      <c r="AB37" s="61">
        <v>0</v>
      </c>
      <c r="AC37" s="65">
        <v>0</v>
      </c>
    </row>
    <row r="38" spans="1:29" s="20" customFormat="1" ht="54" customHeight="1" x14ac:dyDescent="0.2">
      <c r="A38" s="64"/>
      <c r="B38" s="54" t="s">
        <v>73</v>
      </c>
      <c r="C38" s="60"/>
      <c r="D38" s="62">
        <f>8571+3119.4+2000+3600</f>
        <v>17290.400000000001</v>
      </c>
      <c r="E38" s="56"/>
      <c r="F38" s="56"/>
      <c r="G38" s="60"/>
      <c r="H38" s="56"/>
      <c r="I38" s="62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62">
        <v>4450</v>
      </c>
      <c r="U38" s="56"/>
      <c r="V38" s="56"/>
      <c r="W38" s="56" t="s">
        <v>72</v>
      </c>
      <c r="X38" s="56"/>
      <c r="Y38" s="56"/>
      <c r="Z38" s="63" t="s">
        <v>72</v>
      </c>
      <c r="AA38" s="56"/>
      <c r="AB38" s="61"/>
      <c r="AC38" s="65"/>
    </row>
    <row r="39" spans="1:29" s="20" customFormat="1" ht="89.25" x14ac:dyDescent="0.2">
      <c r="A39" s="64" t="s">
        <v>42</v>
      </c>
      <c r="B39" s="54" t="s">
        <v>43</v>
      </c>
      <c r="C39" s="60"/>
      <c r="D39" s="56">
        <v>0</v>
      </c>
      <c r="E39" s="56" t="s">
        <v>72</v>
      </c>
      <c r="F39" s="56" t="s">
        <v>72</v>
      </c>
      <c r="G39" s="60" t="s">
        <v>72</v>
      </c>
      <c r="H39" s="56" t="s">
        <v>72</v>
      </c>
      <c r="I39" s="56" t="s">
        <v>72</v>
      </c>
      <c r="J39" s="56" t="s">
        <v>72</v>
      </c>
      <c r="K39" s="56" t="s">
        <v>72</v>
      </c>
      <c r="L39" s="56" t="s">
        <v>72</v>
      </c>
      <c r="M39" s="56" t="s">
        <v>72</v>
      </c>
      <c r="N39" s="56" t="s">
        <v>72</v>
      </c>
      <c r="O39" s="56" t="s">
        <v>72</v>
      </c>
      <c r="P39" s="56" t="s">
        <v>72</v>
      </c>
      <c r="Q39" s="56" t="s">
        <v>72</v>
      </c>
      <c r="R39" s="56" t="s">
        <v>72</v>
      </c>
      <c r="S39" s="56" t="s">
        <v>72</v>
      </c>
      <c r="T39" s="56">
        <v>1</v>
      </c>
      <c r="U39" s="56" t="s">
        <v>72</v>
      </c>
      <c r="V39" s="56">
        <v>0</v>
      </c>
      <c r="W39" s="56" t="s">
        <v>72</v>
      </c>
      <c r="X39" s="56"/>
      <c r="Y39" s="56" t="s">
        <v>72</v>
      </c>
      <c r="Z39" s="56" t="s">
        <v>72</v>
      </c>
      <c r="AA39" s="56" t="s">
        <v>72</v>
      </c>
      <c r="AB39" s="61">
        <v>1</v>
      </c>
      <c r="AC39" s="65">
        <v>1</v>
      </c>
    </row>
    <row r="40" spans="1:29" ht="63.75" x14ac:dyDescent="0.25">
      <c r="A40" s="64" t="s">
        <v>44</v>
      </c>
      <c r="B40" s="54" t="s">
        <v>45</v>
      </c>
      <c r="C40" s="60"/>
      <c r="D40" s="56">
        <v>1</v>
      </c>
      <c r="E40" s="56">
        <v>1</v>
      </c>
      <c r="F40" s="56">
        <v>1</v>
      </c>
      <c r="G40" s="60">
        <v>1</v>
      </c>
      <c r="H40" s="56">
        <v>1</v>
      </c>
      <c r="I40" s="56">
        <v>1</v>
      </c>
      <c r="J40" s="56">
        <v>1</v>
      </c>
      <c r="K40" s="56">
        <v>1</v>
      </c>
      <c r="L40" s="56">
        <v>1</v>
      </c>
      <c r="M40" s="56">
        <v>1</v>
      </c>
      <c r="N40" s="56">
        <v>1</v>
      </c>
      <c r="O40" s="56" t="s">
        <v>72</v>
      </c>
      <c r="P40" s="56" t="s">
        <v>72</v>
      </c>
      <c r="Q40" s="56" t="s">
        <v>72</v>
      </c>
      <c r="R40" s="56" t="s">
        <v>72</v>
      </c>
      <c r="S40" s="56" t="s">
        <v>72</v>
      </c>
      <c r="T40" s="56" t="s">
        <v>72</v>
      </c>
      <c r="U40" s="56">
        <v>1</v>
      </c>
      <c r="V40" s="56" t="s">
        <v>72</v>
      </c>
      <c r="W40" s="56">
        <v>1</v>
      </c>
      <c r="X40" s="56">
        <v>1</v>
      </c>
      <c r="Y40" s="56">
        <v>1</v>
      </c>
      <c r="Z40" s="56">
        <v>1</v>
      </c>
      <c r="AA40" s="56" t="s">
        <v>72</v>
      </c>
      <c r="AB40" s="61">
        <v>1</v>
      </c>
      <c r="AC40" s="65">
        <v>1</v>
      </c>
    </row>
    <row r="41" spans="1:29" s="20" customFormat="1" ht="76.5" x14ac:dyDescent="0.2">
      <c r="A41" s="64" t="s">
        <v>46</v>
      </c>
      <c r="B41" s="54" t="s">
        <v>47</v>
      </c>
      <c r="C41" s="60"/>
      <c r="D41" s="56">
        <v>1</v>
      </c>
      <c r="E41" s="56" t="s">
        <v>72</v>
      </c>
      <c r="F41" s="56">
        <v>1</v>
      </c>
      <c r="G41" s="60">
        <v>0</v>
      </c>
      <c r="H41" s="56" t="s">
        <v>72</v>
      </c>
      <c r="I41" s="56" t="s">
        <v>72</v>
      </c>
      <c r="J41" s="56" t="s">
        <v>72</v>
      </c>
      <c r="K41" s="56" t="s">
        <v>72</v>
      </c>
      <c r="L41" s="56" t="s">
        <v>72</v>
      </c>
      <c r="M41" s="56" t="s">
        <v>72</v>
      </c>
      <c r="N41" s="56" t="s">
        <v>72</v>
      </c>
      <c r="O41" s="56" t="s">
        <v>72</v>
      </c>
      <c r="P41" s="56" t="s">
        <v>72</v>
      </c>
      <c r="Q41" s="56" t="s">
        <v>72</v>
      </c>
      <c r="R41" s="56" t="s">
        <v>72</v>
      </c>
      <c r="S41" s="56" t="s">
        <v>72</v>
      </c>
      <c r="T41" s="56" t="s">
        <v>72</v>
      </c>
      <c r="U41" s="56" t="s">
        <v>72</v>
      </c>
      <c r="V41" s="56" t="s">
        <v>72</v>
      </c>
      <c r="W41" s="56" t="s">
        <v>72</v>
      </c>
      <c r="X41" s="56" t="s">
        <v>72</v>
      </c>
      <c r="Y41" s="56" t="s">
        <v>72</v>
      </c>
      <c r="Z41" s="56" t="s">
        <v>72</v>
      </c>
      <c r="AA41" s="56" t="s">
        <v>72</v>
      </c>
      <c r="AB41" s="61" t="s">
        <v>72</v>
      </c>
      <c r="AC41" s="65" t="s">
        <v>72</v>
      </c>
    </row>
    <row r="42" spans="1:29" ht="38.25" x14ac:dyDescent="0.25">
      <c r="A42" s="64" t="s">
        <v>48</v>
      </c>
      <c r="B42" s="54" t="s">
        <v>49</v>
      </c>
      <c r="C42" s="60"/>
      <c r="D42" s="56">
        <v>1</v>
      </c>
      <c r="E42" s="56">
        <v>1</v>
      </c>
      <c r="F42" s="56">
        <v>0</v>
      </c>
      <c r="G42" s="56">
        <v>1</v>
      </c>
      <c r="H42" s="56" t="s">
        <v>72</v>
      </c>
      <c r="I42" s="56" t="s">
        <v>72</v>
      </c>
      <c r="J42" s="56" t="s">
        <v>72</v>
      </c>
      <c r="K42" s="56" t="s">
        <v>72</v>
      </c>
      <c r="L42" s="56" t="s">
        <v>72</v>
      </c>
      <c r="M42" s="56" t="s">
        <v>72</v>
      </c>
      <c r="N42" s="56" t="s">
        <v>72</v>
      </c>
      <c r="O42" s="56" t="s">
        <v>72</v>
      </c>
      <c r="P42" s="56" t="s">
        <v>72</v>
      </c>
      <c r="Q42" s="56" t="s">
        <v>72</v>
      </c>
      <c r="R42" s="56" t="s">
        <v>72</v>
      </c>
      <c r="S42" s="56" t="s">
        <v>72</v>
      </c>
      <c r="T42" s="56">
        <v>1</v>
      </c>
      <c r="U42" s="56" t="s">
        <v>72</v>
      </c>
      <c r="V42" s="56" t="s">
        <v>72</v>
      </c>
      <c r="W42" s="56">
        <v>1</v>
      </c>
      <c r="X42" s="56" t="s">
        <v>72</v>
      </c>
      <c r="Y42" s="56" t="s">
        <v>72</v>
      </c>
      <c r="Z42" s="56" t="s">
        <v>72</v>
      </c>
      <c r="AA42" s="56" t="s">
        <v>72</v>
      </c>
      <c r="AB42" s="61">
        <v>1</v>
      </c>
      <c r="AC42" s="65">
        <v>1</v>
      </c>
    </row>
    <row r="43" spans="1:29" s="4" customFormat="1" ht="12.75" x14ac:dyDescent="0.2">
      <c r="A43" s="95"/>
      <c r="B43" s="90" t="s">
        <v>76</v>
      </c>
      <c r="C43" s="90"/>
      <c r="D43" s="96">
        <f>SUM(D37:D42)-D38</f>
        <v>3</v>
      </c>
      <c r="E43" s="92">
        <f>SUM(E37:E42)</f>
        <v>2</v>
      </c>
      <c r="F43" s="92">
        <f>SUM(F37:F42)</f>
        <v>2</v>
      </c>
      <c r="G43" s="92">
        <f>SUM(G37:G42)</f>
        <v>2</v>
      </c>
      <c r="H43" s="92">
        <f>SUM(H37:H42)</f>
        <v>1</v>
      </c>
      <c r="I43" s="96">
        <f>SUM(I37:I42)-I38</f>
        <v>1</v>
      </c>
      <c r="J43" s="96">
        <f t="shared" ref="J43:AB43" si="25">SUM(J37:J42)-J38</f>
        <v>1</v>
      </c>
      <c r="K43" s="96">
        <f t="shared" si="25"/>
        <v>1</v>
      </c>
      <c r="L43" s="96">
        <f t="shared" si="25"/>
        <v>1</v>
      </c>
      <c r="M43" s="96">
        <f t="shared" si="25"/>
        <v>1</v>
      </c>
      <c r="N43" s="96">
        <f>SUM(N37:N42)-N38</f>
        <v>1</v>
      </c>
      <c r="O43" s="96">
        <f t="shared" si="25"/>
        <v>0</v>
      </c>
      <c r="P43" s="96">
        <f>SUM(P37:P42)-P38</f>
        <v>0</v>
      </c>
      <c r="Q43" s="96">
        <f t="shared" si="25"/>
        <v>0</v>
      </c>
      <c r="R43" s="96">
        <f>SUM(R37:R42)-R38</f>
        <v>0</v>
      </c>
      <c r="S43" s="96">
        <f>SUM(S37:S42)-S38</f>
        <v>0</v>
      </c>
      <c r="T43" s="96">
        <f>SUM(T37:T42)-T38</f>
        <v>2</v>
      </c>
      <c r="U43" s="96">
        <f>SUM(U37:U42)-U38</f>
        <v>1</v>
      </c>
      <c r="V43" s="96">
        <f>SUM(V37:V42)-V38</f>
        <v>0</v>
      </c>
      <c r="W43" s="96">
        <f>SUM(W37:W42)</f>
        <v>2</v>
      </c>
      <c r="X43" s="96">
        <f>SUM(X37:X42)-X38</f>
        <v>1</v>
      </c>
      <c r="Y43" s="96">
        <f>SUM(Y37:Y42)-Y38</f>
        <v>2</v>
      </c>
      <c r="Z43" s="96">
        <f>SUM(Z37:Z42)</f>
        <v>1</v>
      </c>
      <c r="AA43" s="96">
        <f>SUM(AA37:AA42)-AA38</f>
        <v>0</v>
      </c>
      <c r="AB43" s="96">
        <f t="shared" si="25"/>
        <v>3</v>
      </c>
      <c r="AC43" s="97">
        <f>SUM(AC37:AC42)-AC38</f>
        <v>3</v>
      </c>
    </row>
    <row r="44" spans="1:29" s="8" customFormat="1" ht="27" x14ac:dyDescent="0.25">
      <c r="A44" s="73"/>
      <c r="B44" s="41" t="s">
        <v>81</v>
      </c>
      <c r="C44" s="42"/>
      <c r="D44" s="43">
        <f>(D43/5)</f>
        <v>0.6</v>
      </c>
      <c r="E44" s="43">
        <f>(E43/5)</f>
        <v>0.4</v>
      </c>
      <c r="F44" s="43">
        <f>(F43/5)</f>
        <v>0.4</v>
      </c>
      <c r="G44" s="43">
        <f>(G43/5)</f>
        <v>0.4</v>
      </c>
      <c r="H44" s="43">
        <f>(H43/1)</f>
        <v>1</v>
      </c>
      <c r="I44" s="43">
        <f t="shared" ref="I44:M44" si="26">(I43/1)</f>
        <v>1</v>
      </c>
      <c r="J44" s="43">
        <f t="shared" si="26"/>
        <v>1</v>
      </c>
      <c r="K44" s="43">
        <f t="shared" si="26"/>
        <v>1</v>
      </c>
      <c r="L44" s="43">
        <f t="shared" si="26"/>
        <v>1</v>
      </c>
      <c r="M44" s="43">
        <f t="shared" si="26"/>
        <v>1</v>
      </c>
      <c r="N44" s="43">
        <f t="shared" ref="N44:S44" si="27">(N43/1)</f>
        <v>1</v>
      </c>
      <c r="O44" s="43">
        <f t="shared" si="27"/>
        <v>0</v>
      </c>
      <c r="P44" s="43">
        <f t="shared" si="27"/>
        <v>0</v>
      </c>
      <c r="Q44" s="43">
        <f t="shared" si="27"/>
        <v>0</v>
      </c>
      <c r="R44" s="43">
        <f t="shared" si="27"/>
        <v>0</v>
      </c>
      <c r="S44" s="43">
        <f t="shared" si="27"/>
        <v>0</v>
      </c>
      <c r="T44" s="43">
        <f>(T43/3)</f>
        <v>0.66666666666666663</v>
      </c>
      <c r="U44" s="43">
        <f>(U43/1)</f>
        <v>1</v>
      </c>
      <c r="V44" s="43">
        <f>(V43/3)</f>
        <v>0</v>
      </c>
      <c r="W44" s="43">
        <f>(W43/2)</f>
        <v>1</v>
      </c>
      <c r="X44" s="43">
        <f>(X43/1)</f>
        <v>1</v>
      </c>
      <c r="Y44" s="43">
        <f>(Y43/2)</f>
        <v>1</v>
      </c>
      <c r="Z44" s="43">
        <f>(Z43/1)</f>
        <v>1</v>
      </c>
      <c r="AA44" s="43">
        <f t="shared" ref="AA44" si="28">(AA43/1)</f>
        <v>0</v>
      </c>
      <c r="AB44" s="44">
        <f>(AB43/4)</f>
        <v>0.75</v>
      </c>
      <c r="AC44" s="74">
        <f>(AC43/4)</f>
        <v>0.75</v>
      </c>
    </row>
    <row r="45" spans="1:29" s="4" customFormat="1" ht="12.75" hidden="1" x14ac:dyDescent="0.2">
      <c r="A45" s="69"/>
      <c r="B45" s="18" t="s">
        <v>77</v>
      </c>
      <c r="C45" s="7"/>
      <c r="D45" s="16">
        <f t="shared" ref="D45:I45" si="29">D43+D33+D26+D14</f>
        <v>18</v>
      </c>
      <c r="E45" s="16">
        <f t="shared" si="29"/>
        <v>13</v>
      </c>
      <c r="F45" s="16">
        <f t="shared" si="29"/>
        <v>12</v>
      </c>
      <c r="G45" s="16">
        <f t="shared" si="29"/>
        <v>11</v>
      </c>
      <c r="H45" s="16">
        <f t="shared" si="29"/>
        <v>7</v>
      </c>
      <c r="I45" s="16">
        <f t="shared" si="29"/>
        <v>6</v>
      </c>
      <c r="J45" s="16">
        <f t="shared" ref="J45:L45" si="30">J43+J33+J26+J14</f>
        <v>7</v>
      </c>
      <c r="K45" s="16">
        <f t="shared" si="30"/>
        <v>4</v>
      </c>
      <c r="L45" s="16">
        <f t="shared" si="30"/>
        <v>7</v>
      </c>
      <c r="M45" s="33">
        <f>M43+M33+M26+M14</f>
        <v>5</v>
      </c>
      <c r="N45" s="16">
        <f>N43+N33+N26+N14</f>
        <v>6</v>
      </c>
      <c r="O45" s="16">
        <f t="shared" ref="O45:AB45" si="31">O43+O33+O26+O14</f>
        <v>6</v>
      </c>
      <c r="P45" s="16">
        <f>P43+P33+P26+P14</f>
        <v>5</v>
      </c>
      <c r="Q45" s="16">
        <f t="shared" si="31"/>
        <v>5</v>
      </c>
      <c r="R45" s="16">
        <f t="shared" ref="R45:AA45" si="32">R43+R33+R26+R14</f>
        <v>5</v>
      </c>
      <c r="S45" s="16">
        <f t="shared" si="32"/>
        <v>5</v>
      </c>
      <c r="T45" s="16">
        <f t="shared" si="32"/>
        <v>8</v>
      </c>
      <c r="U45" s="16">
        <f t="shared" si="32"/>
        <v>7</v>
      </c>
      <c r="V45" s="16">
        <f t="shared" si="32"/>
        <v>3</v>
      </c>
      <c r="W45" s="16">
        <f t="shared" si="32"/>
        <v>11</v>
      </c>
      <c r="X45" s="16">
        <f t="shared" si="32"/>
        <v>9</v>
      </c>
      <c r="Y45" s="16">
        <f t="shared" si="32"/>
        <v>8</v>
      </c>
      <c r="Z45" s="16">
        <f t="shared" si="32"/>
        <v>6</v>
      </c>
      <c r="AA45" s="16">
        <f t="shared" si="32"/>
        <v>3</v>
      </c>
      <c r="AB45" s="16">
        <f t="shared" si="31"/>
        <v>10</v>
      </c>
      <c r="AC45" s="75">
        <f>AC43+AC33+AC26+AC14</f>
        <v>10</v>
      </c>
    </row>
    <row r="46" spans="1:29" s="6" customFormat="1" ht="25.5" x14ac:dyDescent="0.2">
      <c r="A46" s="76"/>
      <c r="B46" s="46" t="s">
        <v>82</v>
      </c>
      <c r="C46" s="47"/>
      <c r="D46" s="48">
        <f>D15+D27+D34+D44</f>
        <v>3.2666666666666666</v>
      </c>
      <c r="E46" s="48">
        <f t="shared" ref="E46:AB46" si="33">E15+E27+E34+E44</f>
        <v>2.4833333333333329</v>
      </c>
      <c r="F46" s="48">
        <f t="shared" si="33"/>
        <v>2.1999999999999997</v>
      </c>
      <c r="G46" s="48">
        <f t="shared" si="33"/>
        <v>2.1966666666666668</v>
      </c>
      <c r="H46" s="48">
        <f t="shared" si="33"/>
        <v>4</v>
      </c>
      <c r="I46" s="48">
        <f t="shared" si="33"/>
        <v>3.5</v>
      </c>
      <c r="J46" s="48">
        <f t="shared" si="33"/>
        <v>4</v>
      </c>
      <c r="K46" s="48">
        <f t="shared" si="33"/>
        <v>2.5</v>
      </c>
      <c r="L46" s="48">
        <f t="shared" si="33"/>
        <v>4</v>
      </c>
      <c r="M46" s="48">
        <f t="shared" si="33"/>
        <v>3</v>
      </c>
      <c r="N46" s="48">
        <f>N15+N27+N34+N44</f>
        <v>3.5</v>
      </c>
      <c r="O46" s="48">
        <f t="shared" si="33"/>
        <v>3</v>
      </c>
      <c r="P46" s="48">
        <f>P15+P27+P34+P44</f>
        <v>2.5</v>
      </c>
      <c r="Q46" s="48">
        <f t="shared" si="33"/>
        <v>2.5</v>
      </c>
      <c r="R46" s="48">
        <f t="shared" ref="R46:AA46" si="34">R15+R27+R34+R44</f>
        <v>2.5</v>
      </c>
      <c r="S46" s="48">
        <f t="shared" si="34"/>
        <v>2.5</v>
      </c>
      <c r="T46" s="48">
        <f t="shared" si="34"/>
        <v>3.6666666666666665</v>
      </c>
      <c r="U46" s="48">
        <f t="shared" si="34"/>
        <v>3</v>
      </c>
      <c r="V46" s="48">
        <f t="shared" si="34"/>
        <v>1.5</v>
      </c>
      <c r="W46" s="48">
        <f t="shared" si="34"/>
        <v>3.6666666666666665</v>
      </c>
      <c r="X46" s="48">
        <f t="shared" si="34"/>
        <v>3.4666666666666668</v>
      </c>
      <c r="Y46" s="48">
        <f t="shared" si="34"/>
        <v>2.8</v>
      </c>
      <c r="Z46" s="48">
        <f t="shared" si="34"/>
        <v>2.2999999999999998</v>
      </c>
      <c r="AA46" s="48">
        <f t="shared" si="34"/>
        <v>1.0333333333333332</v>
      </c>
      <c r="AB46" s="48">
        <f t="shared" si="33"/>
        <v>3.0166666666666666</v>
      </c>
      <c r="AC46" s="77">
        <f>AC15+AC27+AC34+AC44</f>
        <v>3.0166666666666666</v>
      </c>
    </row>
    <row r="47" spans="1:29" s="6" customFormat="1" ht="12.75" hidden="1" x14ac:dyDescent="0.2">
      <c r="A47" s="78"/>
      <c r="B47" s="17" t="s">
        <v>117</v>
      </c>
      <c r="C47" s="19"/>
      <c r="D47" s="25">
        <v>5</v>
      </c>
      <c r="E47" s="25">
        <v>5</v>
      </c>
      <c r="F47" s="25">
        <v>5</v>
      </c>
      <c r="G47" s="25">
        <v>5</v>
      </c>
      <c r="H47" s="25">
        <v>1</v>
      </c>
      <c r="I47" s="25">
        <v>1</v>
      </c>
      <c r="J47" s="25">
        <v>1</v>
      </c>
      <c r="K47" s="25">
        <v>1</v>
      </c>
      <c r="L47" s="25">
        <v>1</v>
      </c>
      <c r="M47" s="25">
        <v>1</v>
      </c>
      <c r="N47" s="25">
        <v>1</v>
      </c>
      <c r="O47" s="25">
        <v>1</v>
      </c>
      <c r="P47" s="25">
        <v>1</v>
      </c>
      <c r="Q47" s="25">
        <v>1</v>
      </c>
      <c r="R47" s="25">
        <v>1</v>
      </c>
      <c r="S47" s="25">
        <v>1</v>
      </c>
      <c r="T47" s="25">
        <v>3</v>
      </c>
      <c r="U47" s="25">
        <v>1</v>
      </c>
      <c r="V47" s="34">
        <v>3</v>
      </c>
      <c r="W47" s="25">
        <v>1</v>
      </c>
      <c r="X47" s="25">
        <v>1</v>
      </c>
      <c r="Y47" s="25">
        <v>2</v>
      </c>
      <c r="Z47" s="25">
        <v>1</v>
      </c>
      <c r="AA47" s="25">
        <v>1</v>
      </c>
      <c r="AB47" s="26">
        <v>4</v>
      </c>
      <c r="AC47" s="79">
        <v>4</v>
      </c>
    </row>
    <row r="48" spans="1:29" s="9" customFormat="1" ht="28.5" customHeight="1" x14ac:dyDescent="0.25">
      <c r="A48" s="80"/>
      <c r="B48" s="35" t="s">
        <v>83</v>
      </c>
      <c r="C48" s="36"/>
      <c r="D48" s="37">
        <f>(D46/22)</f>
        <v>0.14848484848484847</v>
      </c>
      <c r="E48" s="37">
        <f>(E46/22)</f>
        <v>0.11287878787878786</v>
      </c>
      <c r="F48" s="37">
        <f>(F46/22)</f>
        <v>9.9999999999999992E-2</v>
      </c>
      <c r="G48" s="37">
        <f>(G46/22)</f>
        <v>9.9848484848484853E-2</v>
      </c>
      <c r="H48" s="37">
        <f t="shared" ref="H48:S48" si="35">(H46/7)</f>
        <v>0.5714285714285714</v>
      </c>
      <c r="I48" s="37">
        <f t="shared" si="35"/>
        <v>0.5</v>
      </c>
      <c r="J48" s="37">
        <f t="shared" si="35"/>
        <v>0.5714285714285714</v>
      </c>
      <c r="K48" s="37">
        <f t="shared" si="35"/>
        <v>0.35714285714285715</v>
      </c>
      <c r="L48" s="37">
        <f t="shared" si="35"/>
        <v>0.5714285714285714</v>
      </c>
      <c r="M48" s="37">
        <f t="shared" si="35"/>
        <v>0.42857142857142855</v>
      </c>
      <c r="N48" s="37">
        <f t="shared" si="35"/>
        <v>0.5</v>
      </c>
      <c r="O48" s="37">
        <f t="shared" si="35"/>
        <v>0.42857142857142855</v>
      </c>
      <c r="P48" s="37">
        <f t="shared" si="35"/>
        <v>0.35714285714285715</v>
      </c>
      <c r="Q48" s="37">
        <f t="shared" si="35"/>
        <v>0.35714285714285715</v>
      </c>
      <c r="R48" s="37">
        <f t="shared" si="35"/>
        <v>0.35714285714285715</v>
      </c>
      <c r="S48" s="37">
        <f t="shared" si="35"/>
        <v>0.35714285714285715</v>
      </c>
      <c r="T48" s="37">
        <f>(T46/9)</f>
        <v>0.40740740740740738</v>
      </c>
      <c r="U48" s="37">
        <f>(U46/9)</f>
        <v>0.33333333333333331</v>
      </c>
      <c r="V48" s="37">
        <f>(V46/9)</f>
        <v>0.16666666666666666</v>
      </c>
      <c r="W48" s="37">
        <f>(W46/11)</f>
        <v>0.33333333333333331</v>
      </c>
      <c r="X48" s="37">
        <f>(X46/11)</f>
        <v>0.31515151515151518</v>
      </c>
      <c r="Y48" s="37">
        <f>(Y46/11)</f>
        <v>0.25454545454545452</v>
      </c>
      <c r="Z48" s="37">
        <f>(Z46/11)</f>
        <v>0.20909090909090908</v>
      </c>
      <c r="AA48" s="37">
        <f>(AA46/11)</f>
        <v>9.3939393939393934E-2</v>
      </c>
      <c r="AB48" s="49">
        <f>(AB46/14)</f>
        <v>0.21547619047619046</v>
      </c>
      <c r="AC48" s="81">
        <f>(AC46/14)</f>
        <v>0.21547619047619046</v>
      </c>
    </row>
    <row r="49" spans="1:30" s="51" customFormat="1" ht="27.75" thickBot="1" x14ac:dyDescent="0.3">
      <c r="A49" s="98"/>
      <c r="B49" s="99" t="s">
        <v>95</v>
      </c>
      <c r="C49" s="100"/>
      <c r="D49" s="101">
        <f>D16+D28+D35+D47</f>
        <v>22</v>
      </c>
      <c r="E49" s="101">
        <f t="shared" ref="E49:AB49" si="36">E16+E28+E35+E47</f>
        <v>22</v>
      </c>
      <c r="F49" s="101">
        <f t="shared" si="36"/>
        <v>22</v>
      </c>
      <c r="G49" s="101">
        <f t="shared" si="36"/>
        <v>22</v>
      </c>
      <c r="H49" s="101">
        <f t="shared" si="36"/>
        <v>7</v>
      </c>
      <c r="I49" s="101">
        <f t="shared" si="36"/>
        <v>7</v>
      </c>
      <c r="J49" s="101">
        <f t="shared" si="36"/>
        <v>7</v>
      </c>
      <c r="K49" s="101">
        <f t="shared" si="36"/>
        <v>7</v>
      </c>
      <c r="L49" s="101">
        <f t="shared" si="36"/>
        <v>7</v>
      </c>
      <c r="M49" s="101">
        <f t="shared" si="36"/>
        <v>7</v>
      </c>
      <c r="N49" s="101">
        <f>N16+N28+N35+N47</f>
        <v>7</v>
      </c>
      <c r="O49" s="101">
        <f t="shared" si="36"/>
        <v>7</v>
      </c>
      <c r="P49" s="101">
        <f>P16+P28+P35+P47</f>
        <v>7</v>
      </c>
      <c r="Q49" s="101">
        <f t="shared" si="36"/>
        <v>7</v>
      </c>
      <c r="R49" s="101">
        <f t="shared" ref="R49:AA49" si="37">R16+R28+R35+R47</f>
        <v>7</v>
      </c>
      <c r="S49" s="101">
        <f t="shared" si="37"/>
        <v>7</v>
      </c>
      <c r="T49" s="101">
        <f t="shared" si="37"/>
        <v>9</v>
      </c>
      <c r="U49" s="101">
        <f t="shared" si="37"/>
        <v>9</v>
      </c>
      <c r="V49" s="101">
        <f t="shared" si="37"/>
        <v>9</v>
      </c>
      <c r="W49" s="101">
        <f t="shared" si="37"/>
        <v>11</v>
      </c>
      <c r="X49" s="101">
        <f t="shared" si="37"/>
        <v>11</v>
      </c>
      <c r="Y49" s="101">
        <f t="shared" si="37"/>
        <v>11</v>
      </c>
      <c r="Z49" s="101">
        <f t="shared" si="37"/>
        <v>11</v>
      </c>
      <c r="AA49" s="101">
        <f t="shared" si="37"/>
        <v>11</v>
      </c>
      <c r="AB49" s="101">
        <f t="shared" si="36"/>
        <v>14</v>
      </c>
      <c r="AC49" s="102">
        <f>AC16+AC28+AC35+AC47</f>
        <v>14</v>
      </c>
      <c r="AD49" s="50"/>
    </row>
    <row r="50" spans="1:30" x14ac:dyDescent="0.25">
      <c r="B50" s="15"/>
    </row>
  </sheetData>
  <mergeCells count="11">
    <mergeCell ref="B7:AC7"/>
    <mergeCell ref="B17:AC17"/>
    <mergeCell ref="B29:AC29"/>
    <mergeCell ref="B36:AC36"/>
    <mergeCell ref="B2:AC2"/>
    <mergeCell ref="A4:A5"/>
    <mergeCell ref="B4:B5"/>
    <mergeCell ref="C4:C5"/>
    <mergeCell ref="D4:G4"/>
    <mergeCell ref="H4:M4"/>
    <mergeCell ref="N4:AC4"/>
  </mergeCells>
  <pageMargins left="0.23622047244094491" right="0.23622047244094491" top="0.35433070866141736" bottom="0.15748031496062992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zoomScaleNormal="100" workbookViewId="0">
      <pane ySplit="5" topLeftCell="A6" activePane="bottomLeft" state="frozen"/>
      <selection pane="bottomLeft" activeCell="B17" sqref="B17"/>
    </sheetView>
  </sheetViews>
  <sheetFormatPr defaultRowHeight="15" x14ac:dyDescent="0.25"/>
  <cols>
    <col min="1" max="1" width="5.28515625" style="27" customWidth="1"/>
    <col min="2" max="2" width="59.28515625" style="10" customWidth="1"/>
    <col min="3" max="3" width="12.85546875" style="10" customWidth="1"/>
    <col min="4" max="4" width="20" style="10" customWidth="1"/>
    <col min="5" max="16384" width="9.140625" style="10"/>
  </cols>
  <sheetData>
    <row r="1" spans="1:4" x14ac:dyDescent="0.25">
      <c r="D1" s="114" t="s">
        <v>128</v>
      </c>
    </row>
    <row r="2" spans="1:4" ht="72" customHeight="1" x14ac:dyDescent="0.25">
      <c r="B2" s="134" t="s">
        <v>125</v>
      </c>
      <c r="C2" s="134"/>
      <c r="D2" s="134"/>
    </row>
    <row r="4" spans="1:4" ht="46.5" customHeight="1" x14ac:dyDescent="0.25">
      <c r="A4" s="142" t="s">
        <v>96</v>
      </c>
      <c r="B4" s="143" t="s">
        <v>126</v>
      </c>
      <c r="C4" s="135" t="s">
        <v>98</v>
      </c>
      <c r="D4" s="135" t="s">
        <v>100</v>
      </c>
    </row>
    <row r="5" spans="1:4" ht="54.75" customHeight="1" x14ac:dyDescent="0.25">
      <c r="A5" s="142"/>
      <c r="B5" s="144"/>
      <c r="C5" s="135"/>
      <c r="D5" s="135"/>
    </row>
    <row r="6" spans="1:4" ht="31.5" customHeight="1" x14ac:dyDescent="0.25">
      <c r="A6" s="136" t="s">
        <v>106</v>
      </c>
      <c r="B6" s="137"/>
      <c r="C6" s="137"/>
      <c r="D6" s="138"/>
    </row>
    <row r="7" spans="1:4" ht="21.75" customHeight="1" x14ac:dyDescent="0.25">
      <c r="A7" s="28">
        <v>1</v>
      </c>
      <c r="B7" s="30" t="s">
        <v>58</v>
      </c>
      <c r="C7" s="28">
        <v>1</v>
      </c>
      <c r="D7" s="32">
        <v>0.14863636363636365</v>
      </c>
    </row>
    <row r="8" spans="1:4" x14ac:dyDescent="0.25">
      <c r="A8" s="28">
        <v>2</v>
      </c>
      <c r="B8" s="30" t="s">
        <v>59</v>
      </c>
      <c r="C8" s="28">
        <v>2</v>
      </c>
      <c r="D8" s="32">
        <v>0.11272727272727273</v>
      </c>
    </row>
    <row r="9" spans="1:4" x14ac:dyDescent="0.25">
      <c r="A9" s="28">
        <v>3</v>
      </c>
      <c r="B9" s="30" t="s">
        <v>60</v>
      </c>
      <c r="C9" s="28">
        <v>3</v>
      </c>
      <c r="D9" s="32">
        <v>9.9999999999999992E-2</v>
      </c>
    </row>
    <row r="10" spans="1:4" x14ac:dyDescent="0.25">
      <c r="A10" s="28">
        <v>4</v>
      </c>
      <c r="B10" s="30" t="s">
        <v>61</v>
      </c>
      <c r="C10" s="28">
        <v>3</v>
      </c>
      <c r="D10" s="32">
        <v>0.1</v>
      </c>
    </row>
    <row r="11" spans="1:4" ht="32.25" customHeight="1" x14ac:dyDescent="0.25">
      <c r="A11" s="139" t="s">
        <v>90</v>
      </c>
      <c r="B11" s="140"/>
      <c r="C11" s="140"/>
      <c r="D11" s="141"/>
    </row>
    <row r="12" spans="1:4" ht="16.5" customHeight="1" x14ac:dyDescent="0.25">
      <c r="A12" s="28">
        <v>5</v>
      </c>
      <c r="B12" s="30" t="s">
        <v>62</v>
      </c>
      <c r="C12" s="28">
        <v>1</v>
      </c>
      <c r="D12" s="32">
        <v>0.5714285714285714</v>
      </c>
    </row>
    <row r="13" spans="1:4" x14ac:dyDescent="0.25">
      <c r="A13" s="28">
        <v>6</v>
      </c>
      <c r="B13" s="30" t="s">
        <v>64</v>
      </c>
      <c r="C13" s="28">
        <v>1</v>
      </c>
      <c r="D13" s="32">
        <v>0.5714285714285714</v>
      </c>
    </row>
    <row r="14" spans="1:4" ht="21" customHeight="1" x14ac:dyDescent="0.25">
      <c r="A14" s="28">
        <v>7</v>
      </c>
      <c r="B14" s="30" t="s">
        <v>69</v>
      </c>
      <c r="C14" s="28">
        <v>1</v>
      </c>
      <c r="D14" s="32">
        <v>0.5714285714285714</v>
      </c>
    </row>
    <row r="15" spans="1:4" x14ac:dyDescent="0.25">
      <c r="A15" s="28">
        <v>8</v>
      </c>
      <c r="B15" s="30" t="s">
        <v>66</v>
      </c>
      <c r="C15" s="28">
        <v>2</v>
      </c>
      <c r="D15" s="32">
        <v>0.5</v>
      </c>
    </row>
    <row r="16" spans="1:4" x14ac:dyDescent="0.25">
      <c r="A16" s="28">
        <v>9</v>
      </c>
      <c r="B16" s="30" t="s">
        <v>78</v>
      </c>
      <c r="C16" s="28">
        <v>3</v>
      </c>
      <c r="D16" s="32">
        <v>0.42857142857142855</v>
      </c>
    </row>
    <row r="17" spans="1:4" x14ac:dyDescent="0.25">
      <c r="A17" s="28">
        <v>10</v>
      </c>
      <c r="B17" s="30" t="s">
        <v>112</v>
      </c>
      <c r="C17" s="28">
        <v>4</v>
      </c>
      <c r="D17" s="32">
        <v>0.35714285714285715</v>
      </c>
    </row>
    <row r="18" spans="1:4" ht="27" customHeight="1" x14ac:dyDescent="0.25">
      <c r="A18" s="136" t="s">
        <v>107</v>
      </c>
      <c r="B18" s="137"/>
      <c r="C18" s="137"/>
      <c r="D18" s="138"/>
    </row>
    <row r="19" spans="1:4" x14ac:dyDescent="0.25">
      <c r="A19" s="131" t="s">
        <v>121</v>
      </c>
      <c r="B19" s="132"/>
      <c r="C19" s="132"/>
      <c r="D19" s="133"/>
    </row>
    <row r="20" spans="1:4" x14ac:dyDescent="0.25">
      <c r="A20" s="28">
        <v>11</v>
      </c>
      <c r="B20" s="30" t="s">
        <v>65</v>
      </c>
      <c r="C20" s="28">
        <v>1</v>
      </c>
      <c r="D20" s="32">
        <v>0.5</v>
      </c>
    </row>
    <row r="21" spans="1:4" x14ac:dyDescent="0.25">
      <c r="A21" s="28">
        <v>12</v>
      </c>
      <c r="B21" s="30" t="s">
        <v>53</v>
      </c>
      <c r="C21" s="28">
        <v>2</v>
      </c>
      <c r="D21" s="32">
        <v>0.42857142857142855</v>
      </c>
    </row>
    <row r="22" spans="1:4" x14ac:dyDescent="0.25">
      <c r="A22" s="28">
        <v>13</v>
      </c>
      <c r="B22" s="30" t="s">
        <v>63</v>
      </c>
      <c r="C22" s="28">
        <v>3</v>
      </c>
      <c r="D22" s="32">
        <v>0.35714285714285715</v>
      </c>
    </row>
    <row r="23" spans="1:4" x14ac:dyDescent="0.25">
      <c r="A23" s="28">
        <v>14</v>
      </c>
      <c r="B23" s="29" t="s">
        <v>54</v>
      </c>
      <c r="C23" s="28">
        <v>3</v>
      </c>
      <c r="D23" s="32">
        <v>0.35714285714285715</v>
      </c>
    </row>
    <row r="24" spans="1:4" x14ac:dyDescent="0.25">
      <c r="A24" s="28">
        <v>15</v>
      </c>
      <c r="B24" s="11" t="s">
        <v>114</v>
      </c>
      <c r="C24" s="28">
        <v>3</v>
      </c>
      <c r="D24" s="32">
        <v>0.35714285714285715</v>
      </c>
    </row>
    <row r="25" spans="1:4" x14ac:dyDescent="0.25">
      <c r="A25" s="28">
        <v>16</v>
      </c>
      <c r="B25" s="11" t="s">
        <v>116</v>
      </c>
      <c r="C25" s="28">
        <v>3</v>
      </c>
      <c r="D25" s="32">
        <v>0.35714285714285715</v>
      </c>
    </row>
    <row r="26" spans="1:4" x14ac:dyDescent="0.25">
      <c r="A26" s="131" t="s">
        <v>120</v>
      </c>
      <c r="B26" s="132"/>
      <c r="C26" s="132"/>
      <c r="D26" s="133"/>
    </row>
    <row r="27" spans="1:4" x14ac:dyDescent="0.25">
      <c r="A27" s="28">
        <v>17</v>
      </c>
      <c r="B27" s="30" t="s">
        <v>55</v>
      </c>
      <c r="C27" s="112">
        <v>1</v>
      </c>
      <c r="D27" s="32">
        <v>0.40777777777777779</v>
      </c>
    </row>
    <row r="28" spans="1:4" x14ac:dyDescent="0.25">
      <c r="A28" s="28">
        <v>18</v>
      </c>
      <c r="B28" s="30" t="s">
        <v>67</v>
      </c>
      <c r="C28" s="112">
        <v>2</v>
      </c>
      <c r="D28" s="32">
        <v>0.33333333333333331</v>
      </c>
    </row>
    <row r="29" spans="1:4" x14ac:dyDescent="0.25">
      <c r="A29" s="28">
        <v>19</v>
      </c>
      <c r="B29" s="11" t="s">
        <v>56</v>
      </c>
      <c r="C29" s="112">
        <v>3</v>
      </c>
      <c r="D29" s="32">
        <v>0.16666666666666666</v>
      </c>
    </row>
    <row r="30" spans="1:4" x14ac:dyDescent="0.25">
      <c r="A30" s="131" t="s">
        <v>122</v>
      </c>
      <c r="B30" s="132"/>
      <c r="C30" s="132"/>
      <c r="D30" s="133"/>
    </row>
    <row r="31" spans="1:4" x14ac:dyDescent="0.25">
      <c r="A31" s="28">
        <v>20</v>
      </c>
      <c r="B31" s="31" t="s">
        <v>50</v>
      </c>
      <c r="C31" s="28">
        <v>1</v>
      </c>
      <c r="D31" s="32">
        <v>0.33363636363636362</v>
      </c>
    </row>
    <row r="32" spans="1:4" x14ac:dyDescent="0.25">
      <c r="A32" s="28">
        <v>21</v>
      </c>
      <c r="B32" s="11" t="s">
        <v>68</v>
      </c>
      <c r="C32" s="28">
        <v>2</v>
      </c>
      <c r="D32" s="32">
        <v>0.31545454545454549</v>
      </c>
    </row>
    <row r="33" spans="1:4" x14ac:dyDescent="0.25">
      <c r="A33" s="28">
        <v>22</v>
      </c>
      <c r="B33" s="30" t="s">
        <v>118</v>
      </c>
      <c r="C33" s="28">
        <v>3</v>
      </c>
      <c r="D33" s="32">
        <v>0.25454545454545452</v>
      </c>
    </row>
    <row r="34" spans="1:4" x14ac:dyDescent="0.25">
      <c r="A34" s="28">
        <v>23</v>
      </c>
      <c r="B34" s="30" t="s">
        <v>52</v>
      </c>
      <c r="C34" s="28">
        <v>4</v>
      </c>
      <c r="D34" s="32">
        <v>0.20909090909090908</v>
      </c>
    </row>
    <row r="35" spans="1:4" x14ac:dyDescent="0.25">
      <c r="A35" s="28">
        <v>24</v>
      </c>
      <c r="B35" s="11" t="s">
        <v>115</v>
      </c>
      <c r="C35" s="28">
        <v>5</v>
      </c>
      <c r="D35" s="32">
        <v>9.3636363636363643E-2</v>
      </c>
    </row>
    <row r="36" spans="1:4" x14ac:dyDescent="0.25">
      <c r="A36" s="131" t="s">
        <v>123</v>
      </c>
      <c r="B36" s="132"/>
      <c r="C36" s="132"/>
      <c r="D36" s="133"/>
    </row>
    <row r="37" spans="1:4" x14ac:dyDescent="0.25">
      <c r="A37" s="28">
        <v>25</v>
      </c>
      <c r="B37" s="30" t="s">
        <v>51</v>
      </c>
      <c r="C37" s="28">
        <v>1</v>
      </c>
      <c r="D37" s="32">
        <v>0.21571428571428572</v>
      </c>
    </row>
    <row r="38" spans="1:4" x14ac:dyDescent="0.25">
      <c r="A38" s="28">
        <v>26</v>
      </c>
      <c r="B38" s="30" t="s">
        <v>57</v>
      </c>
      <c r="C38" s="28">
        <v>1</v>
      </c>
      <c r="D38" s="32">
        <v>0.21571428571428572</v>
      </c>
    </row>
    <row r="39" spans="1:4" s="13" customFormat="1" ht="27" customHeight="1" x14ac:dyDescent="0.2">
      <c r="A39" s="103"/>
      <c r="B39" s="111" t="s">
        <v>88</v>
      </c>
      <c r="C39" s="105"/>
      <c r="D39" s="113">
        <v>8.3640764790764788</v>
      </c>
    </row>
  </sheetData>
  <mergeCells count="12">
    <mergeCell ref="A26:D26"/>
    <mergeCell ref="A30:D30"/>
    <mergeCell ref="A36:D36"/>
    <mergeCell ref="B2:D2"/>
    <mergeCell ref="D4:D5"/>
    <mergeCell ref="A6:D6"/>
    <mergeCell ref="A11:D11"/>
    <mergeCell ref="A18:D18"/>
    <mergeCell ref="A19:D19"/>
    <mergeCell ref="A4:A5"/>
    <mergeCell ref="B4:B5"/>
    <mergeCell ref="C4:C5"/>
  </mergeCells>
  <pageMargins left="0.98425196850393704" right="0.19685039370078741" top="0.59055118110236227" bottom="0.19685039370078741" header="0.31496062992125984" footer="0.31496062992125984"/>
  <pageSetup paperSize="9" scale="75" orientation="portrait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abSelected="1" workbookViewId="0">
      <pane ySplit="5" topLeftCell="A6" activePane="bottomLeft" state="frozen"/>
      <selection pane="bottomLeft" activeCell="B3" sqref="B3"/>
    </sheetView>
  </sheetViews>
  <sheetFormatPr defaultRowHeight="15" x14ac:dyDescent="0.25"/>
  <cols>
    <col min="1" max="1" width="5.28515625" style="27" customWidth="1"/>
    <col min="2" max="2" width="29.140625" style="10" customWidth="1"/>
    <col min="3" max="4" width="9.140625" style="10"/>
    <col min="5" max="6" width="9.85546875" style="10" customWidth="1"/>
    <col min="7" max="7" width="9.140625" style="10"/>
    <col min="8" max="8" width="10.140625" style="10" customWidth="1"/>
    <col min="9" max="9" width="9.140625" style="10"/>
    <col min="10" max="10" width="13.28515625" style="10" customWidth="1"/>
    <col min="11" max="16384" width="9.140625" style="10"/>
  </cols>
  <sheetData>
    <row r="1" spans="1:10" x14ac:dyDescent="0.25">
      <c r="J1" s="10" t="s">
        <v>127</v>
      </c>
    </row>
    <row r="2" spans="1:10" ht="79.5" customHeight="1" x14ac:dyDescent="0.25">
      <c r="B2" s="134" t="s">
        <v>130</v>
      </c>
      <c r="C2" s="134"/>
      <c r="D2" s="134"/>
      <c r="E2" s="134"/>
      <c r="F2" s="134"/>
      <c r="G2" s="134"/>
      <c r="H2" s="134"/>
    </row>
    <row r="4" spans="1:10" ht="46.5" customHeight="1" x14ac:dyDescent="0.25">
      <c r="A4" s="142" t="s">
        <v>96</v>
      </c>
      <c r="B4" s="142" t="s">
        <v>97</v>
      </c>
      <c r="C4" s="135" t="s">
        <v>98</v>
      </c>
      <c r="D4" s="135" t="s">
        <v>99</v>
      </c>
      <c r="E4" s="142" t="s">
        <v>119</v>
      </c>
      <c r="F4" s="142"/>
      <c r="G4" s="142"/>
      <c r="H4" s="142"/>
      <c r="I4" s="143" t="s">
        <v>105</v>
      </c>
      <c r="J4" s="135" t="s">
        <v>100</v>
      </c>
    </row>
    <row r="5" spans="1:10" ht="85.5" x14ac:dyDescent="0.25">
      <c r="A5" s="142"/>
      <c r="B5" s="142"/>
      <c r="C5" s="135"/>
      <c r="D5" s="135"/>
      <c r="E5" s="107" t="s">
        <v>101</v>
      </c>
      <c r="F5" s="107" t="s">
        <v>102</v>
      </c>
      <c r="G5" s="107" t="s">
        <v>103</v>
      </c>
      <c r="H5" s="107" t="s">
        <v>104</v>
      </c>
      <c r="I5" s="144"/>
      <c r="J5" s="135"/>
    </row>
    <row r="6" spans="1:10" ht="15.75" customHeight="1" x14ac:dyDescent="0.25">
      <c r="A6" s="145" t="s">
        <v>106</v>
      </c>
      <c r="B6" s="146"/>
      <c r="C6" s="146"/>
      <c r="D6" s="146"/>
      <c r="E6" s="146"/>
      <c r="F6" s="146"/>
      <c r="G6" s="146"/>
      <c r="H6" s="146"/>
      <c r="I6" s="146"/>
      <c r="J6" s="147"/>
    </row>
    <row r="7" spans="1:10" ht="27" customHeight="1" x14ac:dyDescent="0.25">
      <c r="A7" s="28">
        <v>1</v>
      </c>
      <c r="B7" s="30" t="s">
        <v>58</v>
      </c>
      <c r="C7" s="11">
        <v>1</v>
      </c>
      <c r="D7" s="11">
        <v>22</v>
      </c>
      <c r="E7" s="12">
        <v>0.67</v>
      </c>
      <c r="F7" s="12">
        <v>1</v>
      </c>
      <c r="G7" s="12">
        <v>1</v>
      </c>
      <c r="H7" s="12">
        <v>0.6</v>
      </c>
      <c r="I7" s="12">
        <f>SUM(E7:H7)</f>
        <v>3.27</v>
      </c>
      <c r="J7" s="12">
        <f>I7/D7</f>
        <v>0.14863636363636365</v>
      </c>
    </row>
    <row r="8" spans="1:10" ht="30" x14ac:dyDescent="0.25">
      <c r="A8" s="28">
        <v>2</v>
      </c>
      <c r="B8" s="30" t="s">
        <v>59</v>
      </c>
      <c r="C8" s="11">
        <v>2</v>
      </c>
      <c r="D8" s="11">
        <v>22</v>
      </c>
      <c r="E8" s="12">
        <v>0.33</v>
      </c>
      <c r="F8" s="12">
        <v>0.75</v>
      </c>
      <c r="G8" s="12">
        <v>1</v>
      </c>
      <c r="H8" s="12">
        <v>0.4</v>
      </c>
      <c r="I8" s="12">
        <f>SUM(E8:H8)</f>
        <v>2.48</v>
      </c>
      <c r="J8" s="12">
        <f t="shared" ref="J8:J15" si="0">I8/D8</f>
        <v>0.11272727272727273</v>
      </c>
    </row>
    <row r="9" spans="1:10" ht="30" x14ac:dyDescent="0.25">
      <c r="A9" s="28">
        <v>3</v>
      </c>
      <c r="B9" s="30" t="s">
        <v>60</v>
      </c>
      <c r="C9" s="11">
        <v>3</v>
      </c>
      <c r="D9" s="11">
        <v>22</v>
      </c>
      <c r="E9" s="12">
        <v>0.5</v>
      </c>
      <c r="F9" s="12">
        <v>0.63</v>
      </c>
      <c r="G9" s="12">
        <v>0.67</v>
      </c>
      <c r="H9" s="12">
        <v>0.4</v>
      </c>
      <c r="I9" s="12">
        <f t="shared" ref="I9:I15" si="1">SUM(E9:H9)</f>
        <v>2.1999999999999997</v>
      </c>
      <c r="J9" s="12">
        <f t="shared" si="0"/>
        <v>9.9999999999999992E-2</v>
      </c>
    </row>
    <row r="10" spans="1:10" ht="30" x14ac:dyDescent="0.25">
      <c r="A10" s="28">
        <v>4</v>
      </c>
      <c r="B10" s="30" t="s">
        <v>61</v>
      </c>
      <c r="C10" s="11">
        <v>3</v>
      </c>
      <c r="D10" s="11">
        <v>22</v>
      </c>
      <c r="E10" s="12">
        <v>0.17</v>
      </c>
      <c r="F10" s="12">
        <v>0.63</v>
      </c>
      <c r="G10" s="12">
        <v>1</v>
      </c>
      <c r="H10" s="12">
        <v>0.4</v>
      </c>
      <c r="I10" s="12">
        <f t="shared" si="1"/>
        <v>2.2000000000000002</v>
      </c>
      <c r="J10" s="12">
        <f t="shared" si="0"/>
        <v>0.1</v>
      </c>
    </row>
    <row r="11" spans="1:10" x14ac:dyDescent="0.25">
      <c r="A11" s="148" t="s">
        <v>90</v>
      </c>
      <c r="B11" s="149"/>
      <c r="C11" s="149"/>
      <c r="D11" s="149"/>
      <c r="E11" s="149"/>
      <c r="F11" s="149"/>
      <c r="G11" s="149"/>
      <c r="H11" s="149"/>
      <c r="I11" s="149"/>
      <c r="J11" s="150"/>
    </row>
    <row r="12" spans="1:10" ht="16.5" customHeight="1" x14ac:dyDescent="0.25">
      <c r="A12" s="28">
        <v>5</v>
      </c>
      <c r="B12" s="30" t="s">
        <v>62</v>
      </c>
      <c r="C12" s="11">
        <v>1</v>
      </c>
      <c r="D12" s="11">
        <v>7</v>
      </c>
      <c r="E12" s="12">
        <v>1</v>
      </c>
      <c r="F12" s="12">
        <v>1</v>
      </c>
      <c r="G12" s="12">
        <v>1</v>
      </c>
      <c r="H12" s="12">
        <v>1</v>
      </c>
      <c r="I12" s="12">
        <f>SUM(E12:H12)</f>
        <v>4</v>
      </c>
      <c r="J12" s="12">
        <f>I12/D12</f>
        <v>0.5714285714285714</v>
      </c>
    </row>
    <row r="13" spans="1:10" x14ac:dyDescent="0.25">
      <c r="A13" s="28">
        <v>6</v>
      </c>
      <c r="B13" s="30" t="s">
        <v>64</v>
      </c>
      <c r="C13" s="11">
        <v>1</v>
      </c>
      <c r="D13" s="11">
        <v>7</v>
      </c>
      <c r="E13" s="12">
        <v>1</v>
      </c>
      <c r="F13" s="12">
        <v>1</v>
      </c>
      <c r="G13" s="12">
        <v>1</v>
      </c>
      <c r="H13" s="12">
        <v>1</v>
      </c>
      <c r="I13" s="12">
        <f>SUM(E13:H13)</f>
        <v>4</v>
      </c>
      <c r="J13" s="12">
        <f>I13/D13</f>
        <v>0.5714285714285714</v>
      </c>
    </row>
    <row r="14" spans="1:10" ht="21" customHeight="1" x14ac:dyDescent="0.25">
      <c r="A14" s="28">
        <v>7</v>
      </c>
      <c r="B14" s="30" t="s">
        <v>69</v>
      </c>
      <c r="C14" s="11">
        <v>1</v>
      </c>
      <c r="D14" s="11">
        <v>7</v>
      </c>
      <c r="E14" s="12">
        <v>1</v>
      </c>
      <c r="F14" s="12">
        <v>1</v>
      </c>
      <c r="G14" s="12">
        <v>1</v>
      </c>
      <c r="H14" s="12">
        <v>1</v>
      </c>
      <c r="I14" s="12">
        <f>SUM(E14:H14)</f>
        <v>4</v>
      </c>
      <c r="J14" s="12">
        <f>I14/D14</f>
        <v>0.5714285714285714</v>
      </c>
    </row>
    <row r="15" spans="1:10" x14ac:dyDescent="0.25">
      <c r="A15" s="28">
        <v>8</v>
      </c>
      <c r="B15" s="30" t="s">
        <v>66</v>
      </c>
      <c r="C15" s="11">
        <v>2</v>
      </c>
      <c r="D15" s="11">
        <v>7</v>
      </c>
      <c r="E15" s="12">
        <v>0.5</v>
      </c>
      <c r="F15" s="12">
        <v>1</v>
      </c>
      <c r="G15" s="12">
        <v>1</v>
      </c>
      <c r="H15" s="12">
        <v>1</v>
      </c>
      <c r="I15" s="12">
        <f t="shared" si="1"/>
        <v>3.5</v>
      </c>
      <c r="J15" s="12">
        <f t="shared" si="0"/>
        <v>0.5</v>
      </c>
    </row>
    <row r="16" spans="1:10" x14ac:dyDescent="0.25">
      <c r="A16" s="28">
        <v>9</v>
      </c>
      <c r="B16" s="30" t="s">
        <v>78</v>
      </c>
      <c r="C16" s="11">
        <v>3</v>
      </c>
      <c r="D16" s="11">
        <v>7</v>
      </c>
      <c r="E16" s="12">
        <v>0</v>
      </c>
      <c r="F16" s="12">
        <v>1</v>
      </c>
      <c r="G16" s="12">
        <v>1</v>
      </c>
      <c r="H16" s="12">
        <v>1</v>
      </c>
      <c r="I16" s="12">
        <f>SUM(E16:H16)</f>
        <v>3</v>
      </c>
      <c r="J16" s="12">
        <f>I16/D16</f>
        <v>0.42857142857142855</v>
      </c>
    </row>
    <row r="17" spans="1:10" x14ac:dyDescent="0.25">
      <c r="A17" s="28">
        <v>10</v>
      </c>
      <c r="B17" s="30" t="s">
        <v>112</v>
      </c>
      <c r="C17" s="11">
        <v>4</v>
      </c>
      <c r="D17" s="11">
        <v>7</v>
      </c>
      <c r="E17" s="12">
        <v>0</v>
      </c>
      <c r="F17" s="12">
        <v>0.5</v>
      </c>
      <c r="G17" s="12">
        <v>1</v>
      </c>
      <c r="H17" s="12">
        <v>1</v>
      </c>
      <c r="I17" s="12">
        <f>SUM(E17:H17)</f>
        <v>2.5</v>
      </c>
      <c r="J17" s="12">
        <f>I17/D17</f>
        <v>0.35714285714285715</v>
      </c>
    </row>
    <row r="18" spans="1:10" x14ac:dyDescent="0.25">
      <c r="A18" s="145" t="s">
        <v>107</v>
      </c>
      <c r="B18" s="146"/>
      <c r="C18" s="146"/>
      <c r="D18" s="146"/>
      <c r="E18" s="146"/>
      <c r="F18" s="146"/>
      <c r="G18" s="146"/>
      <c r="H18" s="146"/>
      <c r="I18" s="146"/>
      <c r="J18" s="147"/>
    </row>
    <row r="19" spans="1:10" x14ac:dyDescent="0.25">
      <c r="A19" s="131" t="s">
        <v>121</v>
      </c>
      <c r="B19" s="132"/>
      <c r="C19" s="132"/>
      <c r="D19" s="132"/>
      <c r="E19" s="132"/>
      <c r="F19" s="132"/>
      <c r="G19" s="132"/>
      <c r="H19" s="132"/>
      <c r="I19" s="132"/>
      <c r="J19" s="133"/>
    </row>
    <row r="20" spans="1:10" x14ac:dyDescent="0.25">
      <c r="A20" s="28">
        <v>11</v>
      </c>
      <c r="B20" s="30" t="s">
        <v>65</v>
      </c>
      <c r="C20" s="11">
        <v>1</v>
      </c>
      <c r="D20" s="11">
        <v>7</v>
      </c>
      <c r="E20" s="12">
        <v>0.5</v>
      </c>
      <c r="F20" s="12">
        <v>1</v>
      </c>
      <c r="G20" s="12">
        <v>1</v>
      </c>
      <c r="H20" s="12">
        <v>1</v>
      </c>
      <c r="I20" s="12">
        <f t="shared" ref="I20:I25" si="2">SUM(E20:H20)</f>
        <v>3.5</v>
      </c>
      <c r="J20" s="12">
        <f t="shared" ref="J20:J25" si="3">I20/D20</f>
        <v>0.5</v>
      </c>
    </row>
    <row r="21" spans="1:10" ht="30" x14ac:dyDescent="0.25">
      <c r="A21" s="28">
        <v>12</v>
      </c>
      <c r="B21" s="30" t="s">
        <v>53</v>
      </c>
      <c r="C21" s="11">
        <v>2</v>
      </c>
      <c r="D21" s="11">
        <v>7</v>
      </c>
      <c r="E21" s="12">
        <v>1</v>
      </c>
      <c r="F21" s="12">
        <v>1</v>
      </c>
      <c r="G21" s="109">
        <v>1</v>
      </c>
      <c r="H21" s="12">
        <v>0</v>
      </c>
      <c r="I21" s="12">
        <f t="shared" si="2"/>
        <v>3</v>
      </c>
      <c r="J21" s="12">
        <f t="shared" si="3"/>
        <v>0.42857142857142855</v>
      </c>
    </row>
    <row r="22" spans="1:10" x14ac:dyDescent="0.25">
      <c r="A22" s="28">
        <v>13</v>
      </c>
      <c r="B22" s="30" t="s">
        <v>63</v>
      </c>
      <c r="C22" s="11">
        <v>3</v>
      </c>
      <c r="D22" s="11">
        <v>7</v>
      </c>
      <c r="E22" s="12">
        <v>1</v>
      </c>
      <c r="F22" s="12">
        <v>1</v>
      </c>
      <c r="G22" s="12">
        <v>0.5</v>
      </c>
      <c r="H22" s="12">
        <v>0</v>
      </c>
      <c r="I22" s="12">
        <f t="shared" si="2"/>
        <v>2.5</v>
      </c>
      <c r="J22" s="12">
        <f t="shared" si="3"/>
        <v>0.35714285714285715</v>
      </c>
    </row>
    <row r="23" spans="1:10" ht="30" x14ac:dyDescent="0.25">
      <c r="A23" s="28">
        <v>14</v>
      </c>
      <c r="B23" s="29" t="s">
        <v>54</v>
      </c>
      <c r="C23" s="11">
        <v>3</v>
      </c>
      <c r="D23" s="11">
        <v>7</v>
      </c>
      <c r="E23" s="12">
        <v>1</v>
      </c>
      <c r="F23" s="12">
        <v>1</v>
      </c>
      <c r="G23" s="12">
        <v>0.5</v>
      </c>
      <c r="H23" s="12">
        <v>0</v>
      </c>
      <c r="I23" s="12">
        <f t="shared" si="2"/>
        <v>2.5</v>
      </c>
      <c r="J23" s="12">
        <f t="shared" si="3"/>
        <v>0.35714285714285715</v>
      </c>
    </row>
    <row r="24" spans="1:10" x14ac:dyDescent="0.25">
      <c r="A24" s="28">
        <v>15</v>
      </c>
      <c r="B24" s="11" t="s">
        <v>114</v>
      </c>
      <c r="C24" s="11">
        <v>3</v>
      </c>
      <c r="D24" s="11">
        <v>7</v>
      </c>
      <c r="E24" s="12">
        <v>1</v>
      </c>
      <c r="F24" s="12">
        <v>1</v>
      </c>
      <c r="G24" s="12">
        <v>0.5</v>
      </c>
      <c r="H24" s="12">
        <v>0</v>
      </c>
      <c r="I24" s="12">
        <f t="shared" si="2"/>
        <v>2.5</v>
      </c>
      <c r="J24" s="12">
        <f t="shared" si="3"/>
        <v>0.35714285714285715</v>
      </c>
    </row>
    <row r="25" spans="1:10" x14ac:dyDescent="0.25">
      <c r="A25" s="28">
        <v>16</v>
      </c>
      <c r="B25" s="11" t="s">
        <v>116</v>
      </c>
      <c r="C25" s="11">
        <v>3</v>
      </c>
      <c r="D25" s="11">
        <v>7</v>
      </c>
      <c r="E25" s="12">
        <v>1</v>
      </c>
      <c r="F25" s="12">
        <v>1</v>
      </c>
      <c r="G25" s="12">
        <v>0.5</v>
      </c>
      <c r="H25" s="12">
        <v>0</v>
      </c>
      <c r="I25" s="12">
        <f t="shared" si="2"/>
        <v>2.5</v>
      </c>
      <c r="J25" s="12">
        <f t="shared" si="3"/>
        <v>0.35714285714285715</v>
      </c>
    </row>
    <row r="26" spans="1:10" x14ac:dyDescent="0.25">
      <c r="A26" s="131" t="s">
        <v>120</v>
      </c>
      <c r="B26" s="132"/>
      <c r="C26" s="132"/>
      <c r="D26" s="132"/>
      <c r="E26" s="132"/>
      <c r="F26" s="132"/>
      <c r="G26" s="132"/>
      <c r="H26" s="132"/>
      <c r="I26" s="132"/>
      <c r="J26" s="133"/>
    </row>
    <row r="27" spans="1:10" x14ac:dyDescent="0.25">
      <c r="A27" s="28">
        <v>17</v>
      </c>
      <c r="B27" s="30" t="s">
        <v>55</v>
      </c>
      <c r="C27" s="110">
        <v>1</v>
      </c>
      <c r="D27" s="110">
        <v>9</v>
      </c>
      <c r="E27" s="12">
        <v>1</v>
      </c>
      <c r="F27" s="12">
        <v>1</v>
      </c>
      <c r="G27" s="109">
        <v>1</v>
      </c>
      <c r="H27" s="12">
        <v>0.67</v>
      </c>
      <c r="I27" s="12">
        <f>SUM(E27:H27)</f>
        <v>3.67</v>
      </c>
      <c r="J27" s="12">
        <f>I27/D27</f>
        <v>0.40777777777777779</v>
      </c>
    </row>
    <row r="28" spans="1:10" x14ac:dyDescent="0.25">
      <c r="A28" s="28">
        <v>18</v>
      </c>
      <c r="B28" s="30" t="s">
        <v>67</v>
      </c>
      <c r="C28" s="110">
        <v>2</v>
      </c>
      <c r="D28" s="110">
        <v>9</v>
      </c>
      <c r="E28" s="12">
        <v>0</v>
      </c>
      <c r="F28" s="12">
        <v>1</v>
      </c>
      <c r="G28" s="12">
        <v>1</v>
      </c>
      <c r="H28" s="12">
        <v>1</v>
      </c>
      <c r="I28" s="12">
        <f>SUM(E28:H28)</f>
        <v>3</v>
      </c>
      <c r="J28" s="12">
        <f>I28/D28</f>
        <v>0.33333333333333331</v>
      </c>
    </row>
    <row r="29" spans="1:10" x14ac:dyDescent="0.25">
      <c r="A29" s="28">
        <v>19</v>
      </c>
      <c r="B29" s="11" t="s">
        <v>56</v>
      </c>
      <c r="C29" s="110">
        <v>3</v>
      </c>
      <c r="D29" s="110">
        <v>9</v>
      </c>
      <c r="E29" s="12">
        <v>0</v>
      </c>
      <c r="F29" s="12">
        <v>1</v>
      </c>
      <c r="G29" s="12">
        <v>0.5</v>
      </c>
      <c r="H29" s="12">
        <v>0</v>
      </c>
      <c r="I29" s="12">
        <f>SUM(E29:H29)</f>
        <v>1.5</v>
      </c>
      <c r="J29" s="12">
        <f>I29/D29</f>
        <v>0.16666666666666666</v>
      </c>
    </row>
    <row r="30" spans="1:10" x14ac:dyDescent="0.25">
      <c r="A30" s="131" t="s">
        <v>122</v>
      </c>
      <c r="B30" s="132"/>
      <c r="C30" s="132"/>
      <c r="D30" s="132"/>
      <c r="E30" s="132"/>
      <c r="F30" s="132"/>
      <c r="G30" s="132"/>
      <c r="H30" s="132"/>
      <c r="I30" s="132"/>
      <c r="J30" s="133"/>
    </row>
    <row r="31" spans="1:10" ht="30" x14ac:dyDescent="0.25">
      <c r="A31" s="28">
        <v>20</v>
      </c>
      <c r="B31" s="31" t="s">
        <v>50</v>
      </c>
      <c r="C31" s="11">
        <v>1</v>
      </c>
      <c r="D31" s="11">
        <v>11</v>
      </c>
      <c r="E31" s="12">
        <v>0.67</v>
      </c>
      <c r="F31" s="12">
        <v>1</v>
      </c>
      <c r="G31" s="12">
        <v>1</v>
      </c>
      <c r="H31" s="12">
        <v>1</v>
      </c>
      <c r="I31" s="12">
        <f>SUM(E31:H31)</f>
        <v>3.67</v>
      </c>
      <c r="J31" s="12">
        <f>I31/D31</f>
        <v>0.33363636363636362</v>
      </c>
    </row>
    <row r="32" spans="1:10" x14ac:dyDescent="0.25">
      <c r="A32" s="28">
        <v>21</v>
      </c>
      <c r="B32" s="11" t="s">
        <v>68</v>
      </c>
      <c r="C32" s="11">
        <v>2</v>
      </c>
      <c r="D32" s="11">
        <v>11</v>
      </c>
      <c r="E32" s="12">
        <v>0.67</v>
      </c>
      <c r="F32" s="12">
        <v>0.8</v>
      </c>
      <c r="G32" s="12">
        <v>1</v>
      </c>
      <c r="H32" s="12">
        <v>1</v>
      </c>
      <c r="I32" s="12">
        <f>SUM(E32:H32)</f>
        <v>3.47</v>
      </c>
      <c r="J32" s="12">
        <f>I32/D32</f>
        <v>0.31545454545454549</v>
      </c>
    </row>
    <row r="33" spans="1:10" ht="30" x14ac:dyDescent="0.25">
      <c r="A33" s="28">
        <v>22</v>
      </c>
      <c r="B33" s="30" t="s">
        <v>118</v>
      </c>
      <c r="C33" s="11">
        <v>3</v>
      </c>
      <c r="D33" s="11">
        <v>11</v>
      </c>
      <c r="E33" s="12">
        <v>0</v>
      </c>
      <c r="F33" s="12">
        <v>0.8</v>
      </c>
      <c r="G33" s="109">
        <v>1</v>
      </c>
      <c r="H33" s="12">
        <v>1</v>
      </c>
      <c r="I33" s="12">
        <f>SUM(E33:H33)</f>
        <v>2.8</v>
      </c>
      <c r="J33" s="12">
        <f>I33/D33</f>
        <v>0.25454545454545452</v>
      </c>
    </row>
    <row r="34" spans="1:10" ht="30" x14ac:dyDescent="0.25">
      <c r="A34" s="28">
        <v>23</v>
      </c>
      <c r="B34" s="30" t="s">
        <v>52</v>
      </c>
      <c r="C34" s="11">
        <v>4</v>
      </c>
      <c r="D34" s="11">
        <v>11</v>
      </c>
      <c r="E34" s="12">
        <v>0</v>
      </c>
      <c r="F34" s="12">
        <v>0.8</v>
      </c>
      <c r="G34" s="109">
        <v>0.5</v>
      </c>
      <c r="H34" s="12">
        <v>1</v>
      </c>
      <c r="I34" s="12">
        <f>SUM(E34:H34)</f>
        <v>2.2999999999999998</v>
      </c>
      <c r="J34" s="12">
        <f>I34/D34</f>
        <v>0.20909090909090908</v>
      </c>
    </row>
    <row r="35" spans="1:10" x14ac:dyDescent="0.25">
      <c r="A35" s="28">
        <v>24</v>
      </c>
      <c r="B35" s="11" t="s">
        <v>115</v>
      </c>
      <c r="C35" s="11">
        <v>5</v>
      </c>
      <c r="D35" s="11">
        <v>11</v>
      </c>
      <c r="E35" s="12">
        <v>0.33</v>
      </c>
      <c r="F35" s="12">
        <v>0.2</v>
      </c>
      <c r="G35" s="12">
        <v>0.5</v>
      </c>
      <c r="H35" s="12">
        <v>0</v>
      </c>
      <c r="I35" s="12">
        <f>SUM(E35:H35)</f>
        <v>1.03</v>
      </c>
      <c r="J35" s="12">
        <f>I35/D35</f>
        <v>9.3636363636363643E-2</v>
      </c>
    </row>
    <row r="36" spans="1:10" x14ac:dyDescent="0.25">
      <c r="A36" s="131" t="s">
        <v>123</v>
      </c>
      <c r="B36" s="132"/>
      <c r="C36" s="132"/>
      <c r="D36" s="132"/>
      <c r="E36" s="132"/>
      <c r="F36" s="132"/>
      <c r="G36" s="132"/>
      <c r="H36" s="132"/>
      <c r="I36" s="132"/>
      <c r="J36" s="133"/>
    </row>
    <row r="37" spans="1:10" ht="30" x14ac:dyDescent="0.25">
      <c r="A37" s="28">
        <v>25</v>
      </c>
      <c r="B37" s="30" t="s">
        <v>51</v>
      </c>
      <c r="C37" s="11">
        <v>1</v>
      </c>
      <c r="D37" s="11">
        <v>14</v>
      </c>
      <c r="E37" s="12">
        <v>0.67</v>
      </c>
      <c r="F37" s="12">
        <v>0.6</v>
      </c>
      <c r="G37" s="12">
        <v>1</v>
      </c>
      <c r="H37" s="12">
        <v>0.75</v>
      </c>
      <c r="I37" s="12">
        <f t="shared" ref="I37" si="4">SUM(E37:H37)</f>
        <v>3.02</v>
      </c>
      <c r="J37" s="12">
        <f t="shared" ref="J37" si="5">I37/D37</f>
        <v>0.21571428571428572</v>
      </c>
    </row>
    <row r="38" spans="1:10" x14ac:dyDescent="0.25">
      <c r="A38" s="28">
        <v>26</v>
      </c>
      <c r="B38" s="30" t="s">
        <v>57</v>
      </c>
      <c r="C38" s="11">
        <v>1</v>
      </c>
      <c r="D38" s="11">
        <v>14</v>
      </c>
      <c r="E38" s="12">
        <v>0.67</v>
      </c>
      <c r="F38" s="12">
        <v>0.6</v>
      </c>
      <c r="G38" s="12">
        <v>1</v>
      </c>
      <c r="H38" s="12">
        <v>0.75</v>
      </c>
      <c r="I38" s="12">
        <f>SUM(E38:H38)</f>
        <v>3.02</v>
      </c>
      <c r="J38" s="12">
        <f>I38/D38</f>
        <v>0.21571428571428572</v>
      </c>
    </row>
    <row r="39" spans="1:10" s="13" customFormat="1" ht="14.25" x14ac:dyDescent="0.2">
      <c r="A39" s="103"/>
      <c r="B39" s="104" t="s">
        <v>88</v>
      </c>
      <c r="C39" s="105"/>
      <c r="D39" s="105"/>
      <c r="E39" s="106">
        <f t="shared" ref="E39:H39" si="6">E7+E8+E9+E10+E12+E13+E14+E15+E16+E17+E20+E21+E22+E23+E24+E25+E27+E28+E29+E31+E32+E33+E34+E35+E37+E38</f>
        <v>14.68</v>
      </c>
      <c r="F39" s="106">
        <f t="shared" si="6"/>
        <v>22.310000000000002</v>
      </c>
      <c r="G39" s="106">
        <f t="shared" si="6"/>
        <v>22.17</v>
      </c>
      <c r="H39" s="106">
        <f t="shared" si="6"/>
        <v>15.97</v>
      </c>
      <c r="I39" s="106">
        <f>I7+I8+I9+I10+I12+I13+I14+I15+I16+I17+I20+I21+I22+I23+I24+I25+I27+I28+I29+I31+I32+I33+I34+I35+I37+I38</f>
        <v>75.13</v>
      </c>
      <c r="J39" s="106">
        <f>J7+J8+J9+J10+J12+J13+J14+J15+J16+J17+J20+J21+J22+J23+J24+J25+J27+J28+J29+J31+J32+J33+J34+J35+J37+J38</f>
        <v>8.3640764790764788</v>
      </c>
    </row>
    <row r="40" spans="1:10" s="13" customFormat="1" ht="21" customHeight="1" x14ac:dyDescent="0.2">
      <c r="A40" s="103"/>
      <c r="B40" s="105" t="s">
        <v>124</v>
      </c>
      <c r="C40" s="105"/>
      <c r="D40" s="105"/>
      <c r="E40" s="106">
        <f>E39/26</f>
        <v>0.56461538461538463</v>
      </c>
      <c r="F40" s="106">
        <f>F39/26</f>
        <v>0.85807692307692318</v>
      </c>
      <c r="G40" s="106">
        <f>G39/26</f>
        <v>0.85269230769230775</v>
      </c>
      <c r="H40" s="106">
        <f>H39/26</f>
        <v>0.61423076923076925</v>
      </c>
      <c r="I40" s="106">
        <f>I39/26</f>
        <v>2.8896153846153845</v>
      </c>
      <c r="J40" s="105"/>
    </row>
  </sheetData>
  <mergeCells count="15">
    <mergeCell ref="A19:J19"/>
    <mergeCell ref="A26:J26"/>
    <mergeCell ref="A30:J30"/>
    <mergeCell ref="A36:J36"/>
    <mergeCell ref="A18:J18"/>
    <mergeCell ref="A6:J6"/>
    <mergeCell ref="A11:J11"/>
    <mergeCell ref="I4:I5"/>
    <mergeCell ref="B2:H2"/>
    <mergeCell ref="J4:J5"/>
    <mergeCell ref="A4:A5"/>
    <mergeCell ref="B4:B5"/>
    <mergeCell ref="C4:C5"/>
    <mergeCell ref="D4:D5"/>
    <mergeCell ref="E4:H4"/>
  </mergeCells>
  <pageMargins left="0.98425196850393704" right="0.19685039370078741" top="0.59055118110236227" bottom="0.19685039370078741" header="0.31496062992125984" footer="0.31496062992125984"/>
  <pageSetup paperSize="9" scale="75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Приложение1</vt:lpstr>
      <vt:lpstr>Приложение 2</vt:lpstr>
      <vt:lpstr>Приложение 3</vt:lpstr>
      <vt:lpstr>'Приложение 2'!Заголовки_для_печати</vt:lpstr>
      <vt:lpstr>'Приложение 3'!Заголовки_для_печати</vt:lpstr>
      <vt:lpstr>Приложение1!Заголовки_для_печати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2014-05-23T11:27:13Z</dcterms:modified>
</cp:coreProperties>
</file>